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leen L. Ward\Documents\Best Buddies\Walk Planning Committee\Timeline\"/>
    </mc:Choice>
  </mc:AlternateContent>
  <xr:revisionPtr revIDLastSave="0" documentId="13_ncr:1_{4A3BDDBA-0FF7-4F3C-B177-CC9678C822A2}" xr6:coauthVersionLast="33" xr6:coauthVersionMax="33" xr10:uidLastSave="{00000000-0000-0000-0000-000000000000}"/>
  <bookViews>
    <workbookView xWindow="0" yWindow="0" windowWidth="15810" windowHeight="921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Sheet1!$A$9:$G$275</definedName>
  </definedNames>
  <calcPr calcId="179017"/>
</workbook>
</file>

<file path=xl/calcChain.xml><?xml version="1.0" encoding="utf-8"?>
<calcChain xmlns="http://schemas.openxmlformats.org/spreadsheetml/2006/main">
  <c r="C274" i="1" l="1"/>
  <c r="D274" i="1" s="1"/>
  <c r="C24" i="1" l="1"/>
  <c r="D24" i="1" s="1"/>
  <c r="C23" i="1"/>
  <c r="D23" i="1" s="1"/>
  <c r="D10" i="1"/>
  <c r="C58" i="1" l="1"/>
  <c r="D58" i="1" s="1"/>
  <c r="C50" i="1"/>
  <c r="D50" i="1" s="1"/>
  <c r="C12" i="1"/>
  <c r="D12" i="1" s="1"/>
  <c r="E109" i="1" l="1"/>
  <c r="E273" i="1"/>
  <c r="E272" i="1"/>
  <c r="E245" i="1"/>
  <c r="E244" i="1"/>
  <c r="E214" i="1"/>
  <c r="E213" i="1"/>
  <c r="E179" i="1"/>
  <c r="E178" i="1"/>
  <c r="E154" i="1"/>
  <c r="E153" i="1"/>
  <c r="E131" i="1"/>
  <c r="E130" i="1"/>
  <c r="E91" i="1"/>
  <c r="E90" i="1"/>
  <c r="E72" i="1"/>
  <c r="E71" i="1"/>
  <c r="E38" i="1"/>
  <c r="E37" i="1"/>
  <c r="E110" i="1"/>
  <c r="C275" i="1" l="1"/>
  <c r="D275" i="1" s="1"/>
  <c r="C273" i="1"/>
  <c r="D273" i="1" s="1"/>
  <c r="C272" i="1"/>
  <c r="D272" i="1" s="1"/>
  <c r="E271" i="1"/>
  <c r="C271" i="1"/>
  <c r="D271" i="1" s="1"/>
  <c r="E270" i="1"/>
  <c r="C270" i="1"/>
  <c r="D270" i="1" s="1"/>
  <c r="C269" i="1"/>
  <c r="D269" i="1" s="1"/>
  <c r="C268" i="1"/>
  <c r="D268" i="1" s="1"/>
  <c r="C267" i="1"/>
  <c r="D267" i="1" s="1"/>
  <c r="C266" i="1"/>
  <c r="D266" i="1" s="1"/>
  <c r="C265" i="1"/>
  <c r="D265" i="1" s="1"/>
  <c r="E264" i="1"/>
  <c r="C264" i="1"/>
  <c r="D264" i="1" s="1"/>
  <c r="C263" i="1"/>
  <c r="D263" i="1" s="1"/>
  <c r="C262" i="1"/>
  <c r="D262" i="1" s="1"/>
  <c r="C261" i="1"/>
  <c r="D261" i="1" s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D245" i="1"/>
  <c r="D244" i="1"/>
  <c r="E243" i="1"/>
  <c r="D243" i="1"/>
  <c r="E242" i="1"/>
  <c r="D242" i="1"/>
  <c r="D241" i="1"/>
  <c r="D240" i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C213" i="1"/>
  <c r="D213" i="1" s="1"/>
  <c r="E212" i="1"/>
  <c r="C212" i="1"/>
  <c r="D212" i="1" s="1"/>
  <c r="E211" i="1"/>
  <c r="C211" i="1"/>
  <c r="D211" i="1" s="1"/>
  <c r="E210" i="1"/>
  <c r="C210" i="1"/>
  <c r="D210" i="1" s="1"/>
  <c r="C209" i="1"/>
  <c r="D209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E197" i="1"/>
  <c r="C197" i="1"/>
  <c r="D197" i="1" s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C189" i="1"/>
  <c r="D189" i="1" s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C181" i="1"/>
  <c r="D181" i="1" s="1"/>
  <c r="C180" i="1"/>
  <c r="D180" i="1" s="1"/>
  <c r="C179" i="1"/>
  <c r="D179" i="1" s="1"/>
  <c r="C178" i="1"/>
  <c r="D178" i="1" s="1"/>
  <c r="E177" i="1"/>
  <c r="C177" i="1"/>
  <c r="D177" i="1" s="1"/>
  <c r="E176" i="1"/>
  <c r="C176" i="1"/>
  <c r="D176" i="1" s="1"/>
  <c r="C175" i="1"/>
  <c r="D175" i="1" s="1"/>
  <c r="C174" i="1"/>
  <c r="D174" i="1" s="1"/>
  <c r="C173" i="1"/>
  <c r="D173" i="1" s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C165" i="1"/>
  <c r="D165" i="1" s="1"/>
  <c r="C164" i="1"/>
  <c r="D164" i="1" s="1"/>
  <c r="C163" i="1"/>
  <c r="D163" i="1" s="1"/>
  <c r="D162" i="1"/>
  <c r="C161" i="1"/>
  <c r="D161" i="1" s="1"/>
  <c r="C160" i="1"/>
  <c r="D160" i="1" s="1"/>
  <c r="C159" i="1"/>
  <c r="D159" i="1" s="1"/>
  <c r="C158" i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E152" i="1"/>
  <c r="C152" i="1"/>
  <c r="D152" i="1" s="1"/>
  <c r="E151" i="1"/>
  <c r="C151" i="1"/>
  <c r="D151" i="1" s="1"/>
  <c r="C150" i="1"/>
  <c r="D150" i="1" s="1"/>
  <c r="E149" i="1"/>
  <c r="C149" i="1"/>
  <c r="D149" i="1" s="1"/>
  <c r="E148" i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E141" i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E129" i="1"/>
  <c r="C129" i="1"/>
  <c r="D129" i="1" s="1"/>
  <c r="E128" i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C109" i="1"/>
  <c r="E108" i="1"/>
  <c r="C108" i="1"/>
  <c r="E107" i="1"/>
  <c r="C107" i="1"/>
  <c r="C106" i="1"/>
  <c r="D106" i="1" s="1"/>
  <c r="C105" i="1"/>
  <c r="D110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E89" i="1"/>
  <c r="C89" i="1"/>
  <c r="D89" i="1" s="1"/>
  <c r="E88" i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E75" i="1"/>
  <c r="C75" i="1"/>
  <c r="D75" i="1" s="1"/>
  <c r="C74" i="1"/>
  <c r="D74" i="1" s="1"/>
  <c r="C73" i="1"/>
  <c r="D73" i="1" s="1"/>
  <c r="C72" i="1"/>
  <c r="D72" i="1" s="1"/>
  <c r="C71" i="1"/>
  <c r="D71" i="1" s="1"/>
  <c r="E70" i="1"/>
  <c r="C70" i="1"/>
  <c r="D70" i="1" s="1"/>
  <c r="E69" i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E57" i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E51" i="1"/>
  <c r="C51" i="1"/>
  <c r="D51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E36" i="1"/>
  <c r="C36" i="1"/>
  <c r="D36" i="1" s="1"/>
  <c r="C35" i="1"/>
  <c r="D35" i="1" s="1"/>
  <c r="C34" i="1"/>
  <c r="D34" i="1" s="1"/>
  <c r="E33" i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1" i="1"/>
  <c r="D11" i="1" s="1"/>
  <c r="G7" i="1"/>
  <c r="D96" i="1" l="1"/>
  <c r="D109" i="1"/>
  <c r="D108" i="1"/>
  <c r="D107" i="1"/>
  <c r="D105" i="1"/>
</calcChain>
</file>

<file path=xl/sharedStrings.xml><?xml version="1.0" encoding="utf-8"?>
<sst xmlns="http://schemas.openxmlformats.org/spreadsheetml/2006/main" count="536" uniqueCount="263">
  <si>
    <t>Noel</t>
  </si>
  <si>
    <t>Add important dates (NTK, Bank Night, etc.) to website</t>
  </si>
  <si>
    <t>Customize website</t>
  </si>
  <si>
    <t>Update Walk website with Walk details</t>
  </si>
  <si>
    <t>Coathing emails</t>
  </si>
  <si>
    <t>Pleasantville</t>
  </si>
  <si>
    <t>Goal Metrics</t>
  </si>
  <si>
    <t>Setting up EMC/Text to Donate</t>
  </si>
  <si>
    <t>Recruitment emails</t>
  </si>
  <si>
    <t>Walk Team</t>
  </si>
  <si>
    <t>Order materials for TC kits</t>
  </si>
  <si>
    <t xml:space="preserve">Teams </t>
  </si>
  <si>
    <t>submit event insurance</t>
  </si>
  <si>
    <t>Securing day of elements: Speakers, PG reps, tents, security, entertainment, etc.</t>
  </si>
  <si>
    <t>Press releases</t>
  </si>
  <si>
    <t>TC Workshop/Bootcamp</t>
  </si>
  <si>
    <t>Order T-shirts</t>
  </si>
  <si>
    <t>Regional Training</t>
  </si>
  <si>
    <t>Secure water</t>
  </si>
  <si>
    <t>Challenge Week</t>
  </si>
  <si>
    <t>Mail sponsorship invoices</t>
  </si>
  <si>
    <t>Order directional signs</t>
  </si>
  <si>
    <t>Order mission signs for route</t>
  </si>
  <si>
    <t>Event Date:</t>
  </si>
  <si>
    <t xml:space="preserve">Participants </t>
  </si>
  <si>
    <r>
      <t xml:space="preserve">5 Months Prior to Walk </t>
    </r>
    <r>
      <rPr>
        <sz val="11"/>
        <color rgb="FFFF0000"/>
        <rFont val="Calibri"/>
      </rPr>
      <t>Katie</t>
    </r>
  </si>
  <si>
    <t>Staff Partner:</t>
  </si>
  <si>
    <t>Jane Doe</t>
  </si>
  <si>
    <t xml:space="preserve">Sponsorship </t>
  </si>
  <si>
    <r>
      <t xml:space="preserve">4 Months Prior to Walk </t>
    </r>
    <r>
      <rPr>
        <sz val="11"/>
        <color rgb="FFFF0000"/>
        <rFont val="Calibri"/>
      </rPr>
      <t>Katie</t>
    </r>
  </si>
  <si>
    <t>Event Chair</t>
  </si>
  <si>
    <t>John Smith</t>
  </si>
  <si>
    <t xml:space="preserve">Fundraising </t>
  </si>
  <si>
    <t>Co-Chair:</t>
  </si>
  <si>
    <t>Total Revenue</t>
  </si>
  <si>
    <r>
      <t xml:space="preserve">3 Months Prior to Walk </t>
    </r>
    <r>
      <rPr>
        <sz val="11"/>
        <color rgb="FFFF0000"/>
        <rFont val="Calibri"/>
      </rPr>
      <t>Katie</t>
    </r>
  </si>
  <si>
    <r>
      <t xml:space="preserve">2 Months Prior to Walk </t>
    </r>
    <r>
      <rPr>
        <sz val="11"/>
        <color rgb="FFFF0000"/>
        <rFont val="Calibri"/>
      </rPr>
      <t>Darby</t>
    </r>
  </si>
  <si>
    <t>Months Prior</t>
  </si>
  <si>
    <t>Weeks Prior</t>
  </si>
  <si>
    <t>Days Prior</t>
  </si>
  <si>
    <t>Target Date</t>
  </si>
  <si>
    <t>Task</t>
  </si>
  <si>
    <t>Responsible Party</t>
  </si>
  <si>
    <t>Status</t>
  </si>
  <si>
    <t>Staff Partner</t>
  </si>
  <si>
    <t>Staff Partner/Event Chair</t>
  </si>
  <si>
    <t>Mail/deliver Leadership Luncheon invites (4 weeks prior to event)</t>
  </si>
  <si>
    <t>Team Retention Chair</t>
  </si>
  <si>
    <t>Team Recruitment Chair/Team Retention Chair</t>
  </si>
  <si>
    <t>Secure Walk location and date</t>
  </si>
  <si>
    <t>Sponsorship Chair</t>
  </si>
  <si>
    <t>Staff Partner/Sponsorship Chair</t>
  </si>
  <si>
    <t>Hold last year sponsorship proof of performance meetings</t>
  </si>
  <si>
    <t>Reminder calls to Leadership Luncheon invitees (1-2 days prior to event)</t>
  </si>
  <si>
    <t>Event Chair/Co-Chair</t>
  </si>
  <si>
    <t>Staff Partner/Team Retention Chair</t>
  </si>
  <si>
    <t>All</t>
  </si>
  <si>
    <t>Mission Chair</t>
  </si>
  <si>
    <t>Review open chair positions on the Walk Planning Committee</t>
  </si>
  <si>
    <t>Have chairs complete their individual Sphere of Influence for Volunteer Kickoff Party invites</t>
  </si>
  <si>
    <t>Team Recruitment Chair</t>
  </si>
  <si>
    <t>Determine which items will be printed through the nationwide printing vendor, Vision</t>
  </si>
  <si>
    <t>Team Retention Chair/Team Recruitment Chair</t>
  </si>
  <si>
    <t>Staff Partner/Logistics Chair</t>
  </si>
  <si>
    <t>Marketing &amp; Outreach Chair/Mission Chair</t>
  </si>
  <si>
    <t>Finalize media sponsors</t>
  </si>
  <si>
    <t>Hold one-on-one Committee Orientations for those who were unable to attend</t>
  </si>
  <si>
    <t>Identify holes on committee and make a plan to fill gaps</t>
  </si>
  <si>
    <t>Table Host Status Check</t>
  </si>
  <si>
    <t>Post Past Team Registration Event information on Social Media</t>
  </si>
  <si>
    <t>Marketing &amp; Outreach Chair</t>
  </si>
  <si>
    <t>Determine sponsorship gap to goal plan</t>
  </si>
  <si>
    <t>Begin developing layout of the event site and Walk route/entertainment</t>
  </si>
  <si>
    <t>Logistics Chair</t>
  </si>
  <si>
    <t>Team Recruitment/Fundraising coaching call or mailing</t>
  </si>
  <si>
    <t>40% of collateral (brochures, posters) out for distribution (Community Blitz Day)</t>
  </si>
  <si>
    <t>Gather a report of Walk day logistics needs (tent sizes, signage, tables, chairs, tents, staging, bathrooms, etc.)</t>
  </si>
  <si>
    <t>Begin to develop day of parking plan (traffic flow, VIP parking, overflow, etc.)</t>
  </si>
  <si>
    <t>Next 40% of collateral (brochures, posters) out for distribution (Community Blitz Day #2)</t>
  </si>
  <si>
    <t>Get staff and volunteers trained on taking Walk Day Donations</t>
  </si>
  <si>
    <t>Email New Team Kickoff Reminder (template in Luminate)</t>
  </si>
  <si>
    <t>Staff Partner/Team Recruitment Chair</t>
  </si>
  <si>
    <t>Mission Chair/Logistics Chair</t>
  </si>
  <si>
    <t>Fundraising Team Captain meeting/open house/conference call for all teams</t>
  </si>
  <si>
    <t>Secure site and Walk route entertainment</t>
  </si>
  <si>
    <t>Begin arranging a safe, an on-site cash counting room and bank drop-off to secure Walk day cash donations</t>
  </si>
  <si>
    <t>Personal visits to potential Team Captains that did not attend a kickoff</t>
  </si>
  <si>
    <t>Secure emcee for the Walk day</t>
  </si>
  <si>
    <t>Marketing &amp; Outreach Chair/Logistics Chair</t>
  </si>
  <si>
    <t>Call to all participants letting them know they are $X away from the next incentive program level</t>
  </si>
  <si>
    <t>Identify potential Event Chair for next year</t>
  </si>
  <si>
    <t>Confirm Walk day water and food</t>
  </si>
  <si>
    <t>Security confirmed for event</t>
  </si>
  <si>
    <t>Arrange for transportation of materials to site (signs, water, tents, etc.)</t>
  </si>
  <si>
    <t>Release final 20% of all collateral (brochures, posters)</t>
  </si>
  <si>
    <t>Develop Walk day vendor schedule and Walk day schedule</t>
  </si>
  <si>
    <t>Create and finalize a Walk day Social Media plan</t>
  </si>
  <si>
    <t>Host day of event volunteer training</t>
  </si>
  <si>
    <t>Last minute supply orders for Walk day</t>
  </si>
  <si>
    <t>Finalize all mission components/activities for Walk day</t>
  </si>
  <si>
    <t>Confirm sponsor elements - banners, tents, tables, etc.</t>
  </si>
  <si>
    <t>Sponsorship Chair/Logistics Chair</t>
  </si>
  <si>
    <t>Pack for Walk day</t>
  </si>
  <si>
    <t>Calls to confirm event &amp; Walk route entertainment</t>
  </si>
  <si>
    <t>Reminder calls to sponsors inviting them to Walk day</t>
  </si>
  <si>
    <t>Reminder calls to all Walk day vendors</t>
  </si>
  <si>
    <t>Event site &amp; Walk route final walk through</t>
  </si>
  <si>
    <t>Staff Partner/Event Chair/Logistics Chair</t>
  </si>
  <si>
    <t>Order thank you gifts for all Walk Planning Committee members</t>
  </si>
  <si>
    <t>Walk Day</t>
  </si>
  <si>
    <t>Have an amazing Walk day and find time to take a moment to enjoy all your hard work</t>
  </si>
  <si>
    <t>Announce Walk Celebration Party date</t>
  </si>
  <si>
    <t>Enter Walk day registrations and donations</t>
  </si>
  <si>
    <t>Write thank you notes and place in the mail to all Walk Planning Committee members</t>
  </si>
  <si>
    <t>Send a post-event thank you to day of volunteers</t>
  </si>
  <si>
    <t>Send post-event survey to all participants</t>
  </si>
  <si>
    <t>Check and communicate with your local National Teams who qualify for special incentives or matching gifts</t>
  </si>
  <si>
    <t>Post-event special thank you to your top teams</t>
  </si>
  <si>
    <t>Event Chair/Team Retention Chair</t>
  </si>
  <si>
    <t>Event Chair/Mission Committee</t>
  </si>
  <si>
    <t>Call to all participants letting them know they are $X away from the next incentive program level and the fundraising deadline to qualify for incentive prizes.</t>
  </si>
  <si>
    <t>Walk Planning Committee Debrief Meeting - plan for gap to goal if necessary, Walk Celebration Party planning</t>
  </si>
  <si>
    <t>Determine who will be receiving awards at the Walk Celebration Party.  Gifts/trophies ordered?</t>
  </si>
  <si>
    <t>Schedule Proof of Performance meetings</t>
  </si>
  <si>
    <t>Staff Partner/Event Chair/Co-Chair</t>
  </si>
  <si>
    <t>New Team Kickoff table host - Status Check</t>
  </si>
  <si>
    <t>Suzy Q</t>
  </si>
  <si>
    <t>Friendship Walk Weekly Timeline</t>
  </si>
  <si>
    <t>Submit website ticket</t>
  </si>
  <si>
    <t>Complete Sphere of Influence for prospect Friendship Walk Committee members</t>
  </si>
  <si>
    <t>Complete Community Guide to evaluate growth opportunities</t>
  </si>
  <si>
    <t>Begin Past Team Tracking Spreadsheet</t>
  </si>
  <si>
    <t>Release Monthly Team Touch</t>
  </si>
  <si>
    <t>Plan Leadership Luncheon to identify potential event leadership - determine: invitees, date, time, venue, etc.</t>
  </si>
  <si>
    <t>Review &amp; test website.  Submit ticket for any issues or updates that need to be made</t>
  </si>
  <si>
    <t>Finalize sponsorship packages/levels</t>
  </si>
  <si>
    <t>Develop target list for new sponsors</t>
  </si>
  <si>
    <t>Develop media sponsorship proposals</t>
  </si>
  <si>
    <t>Host Leadership Luncheon (9 months prior to Walk day)</t>
  </si>
  <si>
    <t>Plan team touch activities for monthly team touches</t>
  </si>
  <si>
    <t>Volunteer Kickoff: Send invitations to interested volunteers (consider including current committee members, sponsors, team captains, high dollar fundraisers and all prospect committee members</t>
  </si>
  <si>
    <t>Volunteer Kickoff planning meeting with Chairs - set goals, determine: venue, date, time, format, speakers, invitations, etc.</t>
  </si>
  <si>
    <t>Train Chair positons</t>
  </si>
  <si>
    <t>Share Frienship Walk resources with committee members</t>
  </si>
  <si>
    <t>Training schedule shared with all chair positions</t>
  </si>
  <si>
    <t>Confirm date &amp; location for Volunteer Kickoff</t>
  </si>
  <si>
    <t>Start monthly Friendship Walk Committee meetings</t>
  </si>
  <si>
    <t>Plan Committee Orientation - determine: date, time, venue, etc.</t>
  </si>
  <si>
    <t>Reminder calls made to Volunteer Kickoff invitees (1-2 days prior)</t>
  </si>
  <si>
    <t>Begin the New Team Tracking Spreadsheet</t>
  </si>
  <si>
    <t>Send/deliver invites for Volunteer Kickoff Party (3 weeks prior to event)</t>
  </si>
  <si>
    <t>Host Volunteer Kickoff (7 months prior to Walk day)</t>
  </si>
  <si>
    <t>Create Walk Publicity plan (including emails, collateral, social media, public relations, ads, etc.</t>
  </si>
  <si>
    <t>Status check: Team Captain Stewardship Plan - Plan calls as Team Captains register</t>
  </si>
  <si>
    <t>Status Check: renewing past sponsors</t>
  </si>
  <si>
    <t>Volunteer Kickoff follow-up: with all attendees, those who were unable to attend or were no shows and determine place for committee vacancies</t>
  </si>
  <si>
    <t>Send invitations for Friendship Walk Committee Orientation (1 week after Volunteer Kickoff event)</t>
  </si>
  <si>
    <t>Develop a stewardship plan for year-round recognition and continued promotion of high dollar fundraisers</t>
  </si>
  <si>
    <t>Permits confirmed/contracts signed for Walk event venue &amp; route; insurance forms completed</t>
  </si>
  <si>
    <t>Plan and host a Spring Luncheon or special event for last year's high dollar fundraisers</t>
  </si>
  <si>
    <t>Plan &amp; hold this month's Friendship Walk Committee meeting</t>
  </si>
  <si>
    <t>High dollar fundraisers Shout Outs on Social Media</t>
  </si>
  <si>
    <t>Status Check: Team Retention</t>
  </si>
  <si>
    <t>Finalize date/time/location for New Team Kickoff</t>
  </si>
  <si>
    <t>Meetings with new sponsor targets</t>
  </si>
  <si>
    <t>Develop new team recruitment target lists</t>
  </si>
  <si>
    <t>Design &amp; Release collateral into the community</t>
  </si>
  <si>
    <t>Team Recruitment Committee develops plan for invitees to New Team Kickoff</t>
  </si>
  <si>
    <t>Plan &amp; Finalize documents for Team Captain Kits</t>
  </si>
  <si>
    <t>Past Team Registration Event - Determine plan, time, format, etc.</t>
  </si>
  <si>
    <t xml:space="preserve">Team Captain Stewardship </t>
  </si>
  <si>
    <t>Finalize &amp; send invitations for Past Team Registration Event - Past Team Captains for previous 3 years  (4 weeks prior to event)</t>
  </si>
  <si>
    <t>Hold second Volunteer Kickoff for team recruitment if needed</t>
  </si>
  <si>
    <t xml:space="preserve">Status Check: New Team Kickoff invitation list </t>
  </si>
  <si>
    <t>Print &amp; assemble enough Team Captain Kits for the month (including enough for Past Team Registration Event)</t>
  </si>
  <si>
    <t>Past Team Registration Event RSVP Deadline (2 eeks prior to event)</t>
  </si>
  <si>
    <t>Follow-up calls to those who have not RSVPed to Past Team Registration Event</t>
  </si>
  <si>
    <t>Prepare &amp; finalize poster &amp; flier distribution plan</t>
  </si>
  <si>
    <t>Status Check: New Team Kickoff Invitation list</t>
  </si>
  <si>
    <t>Finalize public relations &amp; media materials plan &amp; distribution plan</t>
  </si>
  <si>
    <t>Email Past Team Registration Event Reminder</t>
  </si>
  <si>
    <t>Make reminder calls for Past Team Registration Event (1-2 days prior to event)</t>
  </si>
  <si>
    <t>Host Past Team Registration Event (4 months prior to Walk day)</t>
  </si>
  <si>
    <t>Thank you for attending the Past Team Registration Event calls/notes &amp; sorry we missed you calls/notes to no shows</t>
  </si>
  <si>
    <t>Create event experience plan for Walk day</t>
  </si>
  <si>
    <t>Print &amp; assemple enough Team Captain Kits for the month</t>
  </si>
  <si>
    <t>Release final Monthly Team Touch</t>
  </si>
  <si>
    <t>Set up Internal Company/School/Community Kickoffs with your top 5-10 teams</t>
  </si>
  <si>
    <t>Begin to recruit day of event volunteers</t>
  </si>
  <si>
    <t>Status Check: Invitation Status Check</t>
  </si>
  <si>
    <t>New Team Kicoff Invites mailed (4 weeks prior to event)</t>
  </si>
  <si>
    <t>Print &amp; assemeble enough Team Captain Kits for the month (include enough for New Team Kickoff)</t>
  </si>
  <si>
    <t>New Team Kickoff event planning - speakers, script, ppt, slideshow, music, food, parking, etc.</t>
  </si>
  <si>
    <t>Being to hold your 5-10 Internal Kickoffs with large company/org teams</t>
  </si>
  <si>
    <t>RSVP deadline for New Team Kickoff (2 weeks prior to event)</t>
  </si>
  <si>
    <t>Follow-up calls to those who have not RSVPed to New Team Kickoff</t>
  </si>
  <si>
    <t>Plan and finalize Walk day VIF amenities</t>
  </si>
  <si>
    <t>Plan &amp; finalize Walk day event experience elements</t>
  </si>
  <si>
    <t>Make reminder calls for New Team Kickoff (1-2 days prior to event)</t>
  </si>
  <si>
    <t>Host New Team Kickoff (2 months prior to Walk day)</t>
  </si>
  <si>
    <t>Thank you for attending the New Team Kicoff calls/notes &amp; sorry we missed you calls/nots to no shows</t>
  </si>
  <si>
    <t>New Team Kickoff thank you calls to attendees</t>
  </si>
  <si>
    <t>Plan a Bank Night location &amp; date.  Finalize &amp; send invitations (4 weeks prior to event)</t>
  </si>
  <si>
    <t>Finalize Walk day signage &amp; order any additional signage &amp; office supplies/materials</t>
  </si>
  <si>
    <t>Finalize registration flow</t>
  </si>
  <si>
    <t>Print &amp; assemble enough Team Captain Kits for the month</t>
  </si>
  <si>
    <t>Place day of event volunteers in roles, create Walk day schedule &amp; make plans to host a volunteer training</t>
  </si>
  <si>
    <t>Follow-up calls to all outstanding potential Team Captains</t>
  </si>
  <si>
    <t xml:space="preserve">Prepare mission activities/components for Walk day </t>
  </si>
  <si>
    <t>Identify &amp; ask participants to speak on Walk day during opening ceremony</t>
  </si>
  <si>
    <t>Ask the Event Chair &amp; Vice Chair to write a letter to the editor</t>
  </si>
  <si>
    <t>Finalize schedule for day of volunteers; fill any gaps</t>
  </si>
  <si>
    <t>Final Status Check: Team Retention</t>
  </si>
  <si>
    <t>Secure DJ for Walk day</t>
  </si>
  <si>
    <t>Touch base calls to all Team Captains (4 weeks prior to Walk day)</t>
  </si>
  <si>
    <t>Walk Celebration Party location &amp; date set; finalize invitations</t>
  </si>
  <si>
    <t>All speakers confirmed for opening ceremony</t>
  </si>
  <si>
    <t>Opening ceremony script completed</t>
  </si>
  <si>
    <t>Bank Night reminder calls to all Team Captains (2 weeks prior to Walk day)</t>
  </si>
  <si>
    <t>Host Bank Night (2 weeks prior to Walk day)</t>
  </si>
  <si>
    <t>Finalize all activities, team photo area, VIF tent, kids zone, etc.</t>
  </si>
  <si>
    <t>Final opening ceremony script delivered to emcee, DJ, speakers &amp; stage manager</t>
  </si>
  <si>
    <t>Logistics calls to all Team Captains (1 week prior to Walk day)</t>
  </si>
  <si>
    <t>Logistics Chair/Team Recruitment</t>
  </si>
  <si>
    <t>Logistics email to all participants - 2 days prior to Walk day</t>
  </si>
  <si>
    <t>Send out Walk Celebration Party invitations</t>
  </si>
  <si>
    <t>Thank you calls to all Team Captains</t>
  </si>
  <si>
    <t>Send out thank you postcard to all walkers</t>
  </si>
  <si>
    <t>Post-event recognition to high dollar fundraisers</t>
  </si>
  <si>
    <t>Finalize sponsorship thank you gifts &amp; make thank you calls to all sponsors</t>
  </si>
  <si>
    <t>Ask Friendship Walk Committee to complete their feedback survey forms</t>
  </si>
  <si>
    <t>Reminder email about Walk Celebration Party</t>
  </si>
  <si>
    <t>Vendor to fulfill fundraising incentive program prizes (30 days post-event)</t>
  </si>
  <si>
    <t>Secure outstanding matching gifts</t>
  </si>
  <si>
    <t>Reminder calls about Walk Celebration party (1-2 days prior to event)</t>
  </si>
  <si>
    <t>Host Walk Celebration Party (1 month after Walk day)</t>
  </si>
  <si>
    <t>Evaluate your Walk's end of the year KPI's to help develop stratey for next year</t>
  </si>
  <si>
    <t>Thank you to those who attended Walk Celebration Party and sorry we missed you to those who were unable to attend</t>
  </si>
  <si>
    <t>Friendship Walk:</t>
  </si>
  <si>
    <t xml:space="preserve">Team Recruitment/Team Retention </t>
  </si>
  <si>
    <t>Host Friendship Walk Committee Orientation (2-4 weeks after Volunteer Kickoff)</t>
  </si>
  <si>
    <t>Friendship Walk Chair recruited</t>
  </si>
  <si>
    <t>Complete Volunteer Commitment Form with Event Chair</t>
  </si>
  <si>
    <t>Train Friendship Walk Event Chair</t>
  </si>
  <si>
    <t>Review which Friendship Walk Committee members are returning from last year and which ones need to be filled</t>
  </si>
  <si>
    <t>Schedule one-on-ones with prospect Friendship Walk Committee Chairs</t>
  </si>
  <si>
    <t>Event Co-Char in place, Volunteer Commitment Form signed</t>
  </si>
  <si>
    <t>Sponsorship Chair in place, Volunteer Commitment Form signed</t>
  </si>
  <si>
    <t>Send Friendship Walk Save the Date card</t>
  </si>
  <si>
    <t>Team Recruitment Chair in place, Volunteer Commitment Form signed</t>
  </si>
  <si>
    <t>Team Retention Chair in place, Volunteer Commitment Form signed</t>
  </si>
  <si>
    <t>Publicty Chair in place, Volunteer Comitment Form signed</t>
  </si>
  <si>
    <t>Mission Chair in place, Volunteer Comitement Form signed</t>
  </si>
  <si>
    <t>Logistics Chair in place, Volunteer Comitment Form signed</t>
  </si>
  <si>
    <t>Team Recruitment/Team Retention Chair</t>
  </si>
  <si>
    <t>Staff Partner/Publicity Chair</t>
  </si>
  <si>
    <t>Team Retention/Team Recruitment Chair</t>
  </si>
  <si>
    <t>Publicity Chair/Mission Chair</t>
  </si>
  <si>
    <t>Publicity Chair</t>
  </si>
  <si>
    <t>Team Recruitment/Team Retention</t>
  </si>
  <si>
    <t>Event Chair/Publicity Chair</t>
  </si>
  <si>
    <t>Head Quarters</t>
  </si>
  <si>
    <t>45 Day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</si>
</sst>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>
    <font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name val="Calibri"/>
    </font>
    <font>
      <b/>
      <sz val="10"/>
      <color rgb="FFFFFFFF"/>
      <name val="Calibri"/>
    </font>
    <font>
      <sz val="10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</font>
    <font>
      <b/>
      <sz val="12"/>
      <name val="Calibri"/>
    </font>
    <font>
      <b/>
      <sz val="10"/>
      <name val="Calibri"/>
    </font>
    <font>
      <sz val="11"/>
      <name val="Calibri"/>
    </font>
    <font>
      <b/>
      <sz val="10"/>
      <color rgb="FF000000"/>
      <name val="Calibri"/>
    </font>
    <font>
      <b/>
      <sz val="10"/>
      <color rgb="FFFFFFFF"/>
      <name val="Calibri"/>
    </font>
    <font>
      <sz val="10"/>
      <name val="Calibri"/>
    </font>
    <font>
      <sz val="10"/>
      <name val="Calibri"/>
      <family val="2"/>
    </font>
    <font>
      <sz val="10"/>
      <color rgb="FF0563C1"/>
      <name val="Calibri"/>
    </font>
    <font>
      <b/>
      <sz val="10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7030A0"/>
        <bgColor rgb="FF7030A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8ED2C5"/>
        <bgColor rgb="FFE5DDF6"/>
      </patternFill>
    </fill>
    <fill>
      <patternFill patternType="solid">
        <fgColor rgb="FF8ED2C5"/>
        <bgColor indexed="64"/>
      </patternFill>
    </fill>
    <fill>
      <patternFill patternType="solid">
        <fgColor rgb="FFFFD71C"/>
        <bgColor rgb="FFFFF2CC"/>
      </patternFill>
    </fill>
    <fill>
      <patternFill patternType="solid">
        <fgColor rgb="FF594199"/>
        <bgColor rgb="FF7030A0"/>
      </patternFill>
    </fill>
    <fill>
      <patternFill patternType="solid">
        <fgColor rgb="FF594199"/>
        <bgColor indexed="64"/>
      </patternFill>
    </fill>
    <fill>
      <patternFill patternType="solid">
        <fgColor rgb="FFF27734"/>
        <bgColor rgb="FFF3F3F3"/>
      </patternFill>
    </fill>
    <fill>
      <patternFill patternType="solid">
        <fgColor rgb="FFF27734"/>
        <bgColor indexed="64"/>
      </patternFill>
    </fill>
    <fill>
      <patternFill patternType="solid">
        <fgColor rgb="FF7A7BAC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2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2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8" fillId="0" borderId="0" xfId="0" applyFont="1" applyAlignment="1">
      <alignment vertical="top" wrapText="1"/>
    </xf>
    <xf numFmtId="0" fontId="16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9" fillId="5" borderId="0" xfId="0" applyFont="1" applyFill="1" applyAlignment="1">
      <alignment horizontal="center" wrapText="1"/>
    </xf>
    <xf numFmtId="14" fontId="9" fillId="5" borderId="0" xfId="0" applyNumberFormat="1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7" fillId="0" borderId="6" xfId="0" applyNumberFormat="1" applyFont="1" applyBorder="1" applyAlignment="1">
      <alignment vertical="top" wrapText="1"/>
    </xf>
    <xf numFmtId="0" fontId="17" fillId="0" borderId="6" xfId="0" applyNumberFormat="1" applyFont="1" applyBorder="1" applyAlignment="1">
      <alignment wrapText="1"/>
    </xf>
    <xf numFmtId="0" fontId="17" fillId="5" borderId="6" xfId="0" applyNumberFormat="1" applyFont="1" applyFill="1" applyBorder="1" applyAlignment="1">
      <alignment vertical="top" wrapText="1"/>
    </xf>
    <xf numFmtId="0" fontId="10" fillId="0" borderId="0" xfId="0" applyNumberFormat="1" applyFont="1" applyFill="1" applyAlignment="1">
      <alignment wrapText="1"/>
    </xf>
    <xf numFmtId="14" fontId="12" fillId="6" borderId="5" xfId="0" applyNumberFormat="1" applyFont="1" applyFill="1" applyBorder="1" applyAlignment="1">
      <alignment horizontal="left" wrapText="1"/>
    </xf>
    <xf numFmtId="0" fontId="12" fillId="6" borderId="3" xfId="0" applyFont="1" applyFill="1" applyBorder="1" applyAlignment="1">
      <alignment horizontal="left" wrapText="1"/>
    </xf>
    <xf numFmtId="0" fontId="12" fillId="6" borderId="5" xfId="0" applyFont="1" applyFill="1" applyBorder="1" applyAlignment="1">
      <alignment horizontal="left" wrapText="1"/>
    </xf>
    <xf numFmtId="1" fontId="14" fillId="6" borderId="5" xfId="0" applyNumberFormat="1" applyFont="1" applyFill="1" applyBorder="1" applyAlignment="1">
      <alignment wrapText="1"/>
    </xf>
    <xf numFmtId="164" fontId="14" fillId="6" borderId="5" xfId="1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wrapText="1"/>
    </xf>
    <xf numFmtId="0" fontId="17" fillId="8" borderId="6" xfId="0" applyNumberFormat="1" applyFont="1" applyFill="1" applyBorder="1" applyAlignment="1">
      <alignment horizontal="left" wrapText="1"/>
    </xf>
    <xf numFmtId="0" fontId="17" fillId="8" borderId="6" xfId="0" applyNumberFormat="1" applyFont="1" applyFill="1" applyBorder="1" applyAlignment="1">
      <alignment wrapText="1"/>
    </xf>
    <xf numFmtId="0" fontId="17" fillId="8" borderId="6" xfId="1" applyNumberFormat="1" applyFont="1" applyFill="1" applyBorder="1" applyAlignment="1">
      <alignment wrapText="1"/>
    </xf>
    <xf numFmtId="0" fontId="15" fillId="9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wrapText="1"/>
    </xf>
    <xf numFmtId="14" fontId="10" fillId="0" borderId="6" xfId="0" applyNumberFormat="1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wrapText="1"/>
    </xf>
    <xf numFmtId="0" fontId="19" fillId="11" borderId="6" xfId="0" applyNumberFormat="1" applyFont="1" applyFill="1" applyBorder="1" applyAlignment="1">
      <alignment wrapText="1"/>
    </xf>
    <xf numFmtId="0" fontId="10" fillId="12" borderId="6" xfId="0" applyFont="1" applyFill="1" applyBorder="1" applyAlignment="1">
      <alignment wrapText="1"/>
    </xf>
    <xf numFmtId="0" fontId="9" fillId="13" borderId="0" xfId="0" applyFont="1" applyFill="1" applyAlignment="1">
      <alignment horizontal="center" vertical="center" wrapText="1"/>
    </xf>
    <xf numFmtId="0" fontId="9" fillId="13" borderId="0" xfId="0" applyFont="1" applyFill="1" applyAlignment="1">
      <alignment horizontal="center" wrapText="1"/>
    </xf>
    <xf numFmtId="0" fontId="9" fillId="13" borderId="0" xfId="0" applyFont="1" applyFill="1" applyAlignment="1">
      <alignment horizontal="right" wrapText="1"/>
    </xf>
    <xf numFmtId="0" fontId="12" fillId="13" borderId="0" xfId="0" applyFont="1" applyFill="1" applyAlignment="1">
      <alignment horizontal="left" wrapText="1"/>
    </xf>
    <xf numFmtId="0" fontId="9" fillId="13" borderId="0" xfId="0" applyFont="1" applyFill="1" applyAlignment="1">
      <alignment wrapText="1"/>
    </xf>
    <xf numFmtId="0" fontId="14" fillId="13" borderId="0" xfId="0" applyFont="1" applyFill="1" applyAlignment="1">
      <alignment wrapText="1"/>
    </xf>
    <xf numFmtId="0" fontId="22" fillId="13" borderId="1" xfId="0" applyFont="1" applyFill="1" applyBorder="1" applyAlignment="1">
      <alignment horizontal="right" wrapText="1"/>
    </xf>
    <xf numFmtId="0" fontId="22" fillId="13" borderId="6" xfId="0" applyFont="1" applyFill="1" applyBorder="1" applyAlignment="1">
      <alignment horizontal="right" wrapText="1"/>
    </xf>
    <xf numFmtId="0" fontId="22" fillId="13" borderId="4" xfId="0" applyFont="1" applyFill="1" applyBorder="1" applyAlignment="1">
      <alignment horizontal="right" wrapText="1"/>
    </xf>
    <xf numFmtId="0" fontId="22" fillId="13" borderId="5" xfId="0" applyFont="1" applyFill="1" applyBorder="1" applyAlignment="1">
      <alignment horizontal="right" wrapText="1"/>
    </xf>
    <xf numFmtId="0" fontId="10" fillId="0" borderId="6" xfId="0" applyNumberFormat="1" applyFont="1" applyFill="1" applyBorder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14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10" fillId="0" borderId="6" xfId="0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wrapText="1"/>
    </xf>
    <xf numFmtId="14" fontId="10" fillId="8" borderId="6" xfId="0" applyNumberFormat="1" applyFont="1" applyFill="1" applyBorder="1" applyAlignment="1">
      <alignment horizontal="center" wrapText="1"/>
    </xf>
    <xf numFmtId="0" fontId="10" fillId="8" borderId="6" xfId="0" applyFont="1" applyFill="1" applyBorder="1" applyAlignment="1">
      <alignment wrapText="1"/>
    </xf>
    <xf numFmtId="0" fontId="17" fillId="0" borderId="6" xfId="0" applyFont="1" applyBorder="1" applyAlignment="1">
      <alignment wrapText="1"/>
    </xf>
    <xf numFmtId="0" fontId="17" fillId="6" borderId="6" xfId="0" applyFont="1" applyFill="1" applyBorder="1" applyAlignment="1">
      <alignment wrapText="1"/>
    </xf>
    <xf numFmtId="0" fontId="10" fillId="5" borderId="6" xfId="0" applyFont="1" applyFill="1" applyBorder="1" applyAlignment="1">
      <alignment horizontal="center" vertical="center" wrapText="1"/>
    </xf>
    <xf numFmtId="14" fontId="10" fillId="5" borderId="6" xfId="0" applyNumberFormat="1" applyFont="1" applyFill="1" applyBorder="1" applyAlignment="1">
      <alignment horizontal="center" wrapText="1"/>
    </xf>
    <xf numFmtId="0" fontId="24" fillId="11" borderId="6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wrapText="1"/>
    </xf>
    <xf numFmtId="14" fontId="24" fillId="11" borderId="6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vertical="top" wrapText="1"/>
    </xf>
    <xf numFmtId="14" fontId="10" fillId="5" borderId="6" xfId="0" applyNumberFormat="1" applyFont="1" applyFill="1" applyBorder="1" applyAlignment="1">
      <alignment horizontal="center" vertical="top" wrapText="1"/>
    </xf>
    <xf numFmtId="14" fontId="10" fillId="8" borderId="6" xfId="0" applyNumberFormat="1" applyFont="1" applyFill="1" applyBorder="1" applyAlignment="1">
      <alignment horizontal="center" vertical="top" wrapText="1"/>
    </xf>
    <xf numFmtId="14" fontId="17" fillId="0" borderId="6" xfId="0" applyNumberFormat="1" applyFont="1" applyBorder="1" applyAlignment="1">
      <alignment horizontal="center" vertical="top" wrapText="1"/>
    </xf>
    <xf numFmtId="0" fontId="24" fillId="12" borderId="6" xfId="0" applyFont="1" applyFill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" wrapText="1"/>
    </xf>
    <xf numFmtId="14" fontId="24" fillId="12" borderId="6" xfId="0" applyNumberFormat="1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center" wrapText="1"/>
    </xf>
    <xf numFmtId="14" fontId="17" fillId="0" borderId="6" xfId="0" applyNumberFormat="1" applyFont="1" applyBorder="1" applyAlignment="1">
      <alignment horizontal="center" wrapText="1"/>
    </xf>
    <xf numFmtId="0" fontId="24" fillId="12" borderId="6" xfId="0" applyNumberFormat="1" applyFont="1" applyFill="1" applyBorder="1"/>
    <xf numFmtId="0" fontId="24" fillId="12" borderId="6" xfId="0" applyFont="1" applyFill="1" applyBorder="1" applyAlignment="1">
      <alignment wrapText="1"/>
    </xf>
    <xf numFmtId="0" fontId="11" fillId="6" borderId="1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wrapText="1"/>
    </xf>
    <xf numFmtId="0" fontId="22" fillId="13" borderId="1" xfId="0" applyFont="1" applyFill="1" applyBorder="1" applyAlignment="1">
      <alignment horizontal="right" wrapText="1"/>
    </xf>
    <xf numFmtId="0" fontId="23" fillId="13" borderId="4" xfId="0" applyFont="1" applyFill="1" applyBorder="1" applyAlignment="1">
      <alignment wrapText="1"/>
    </xf>
    <xf numFmtId="0" fontId="20" fillId="10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wrapText="1"/>
    </xf>
    <xf numFmtId="0" fontId="22" fillId="13" borderId="2" xfId="0" applyFont="1" applyFill="1" applyBorder="1" applyAlignment="1">
      <alignment horizontal="center" wrapText="1"/>
    </xf>
    <xf numFmtId="0" fontId="21" fillId="13" borderId="3" xfId="0" applyFont="1" applyFill="1" applyBorder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7" fillId="0" borderId="6" xfId="0" applyNumberFormat="1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top" wrapText="1"/>
    </xf>
    <xf numFmtId="14" fontId="10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7A7BAC"/>
      <color rgb="FFF27734"/>
      <color rgb="FF594199"/>
      <color rgb="FFFFD71C"/>
      <color rgb="FF8ED2C5"/>
      <color rgb="FF612A8A"/>
      <color rgb="FFDAC1ED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2824163</xdr:colOff>
      <xdr:row>27</xdr:row>
      <xdr:rowOff>123825</xdr:rowOff>
    </xdr:to>
    <xdr:sp macro="" textlink="">
      <xdr:nvSpPr>
        <xdr:cNvPr id="1027" name="Rectangl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9525</xdr:colOff>
      <xdr:row>2</xdr:row>
      <xdr:rowOff>104775</xdr:rowOff>
    </xdr:from>
    <xdr:to>
      <xdr:col>2</xdr:col>
      <xdr:colOff>0</xdr:colOff>
      <xdr:row>5</xdr:row>
      <xdr:rowOff>89699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1F57F7-2A7A-433C-925A-9DEFCFF41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7" r="7743"/>
        <a:stretch/>
      </xdr:blipFill>
      <xdr:spPr>
        <a:xfrm>
          <a:off x="9525" y="495300"/>
          <a:ext cx="1104900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9"/>
  <sheetViews>
    <sheetView tabSelected="1" topLeftCell="B1" workbookViewId="0">
      <pane ySplit="9" topLeftCell="A10" activePane="bottomLeft" state="frozen"/>
      <selection pane="bottomLeft" activeCell="E168" sqref="E168"/>
    </sheetView>
  </sheetViews>
  <sheetFormatPr defaultColWidth="15.140625" defaultRowHeight="15" customHeight="1"/>
  <cols>
    <col min="1" max="1" width="6.85546875" style="16" hidden="1" customWidth="1"/>
    <col min="2" max="2" width="16.7109375" style="16" customWidth="1"/>
    <col min="3" max="3" width="13.42578125" style="16" hidden="1" customWidth="1"/>
    <col min="4" max="4" width="12" style="16" customWidth="1"/>
    <col min="5" max="5" width="77.5703125" style="16" customWidth="1"/>
    <col min="6" max="6" width="35.140625" style="16" customWidth="1"/>
    <col min="7" max="7" width="28.7109375" style="16" customWidth="1"/>
    <col min="8" max="8" width="13.7109375" style="16" hidden="1" customWidth="1"/>
    <col min="9" max="25" width="7.5703125" style="16" hidden="1" customWidth="1"/>
    <col min="26" max="16384" width="15.140625" style="16"/>
  </cols>
  <sheetData>
    <row r="1" spans="1:25" ht="18" customHeight="1">
      <c r="A1" s="101" t="s">
        <v>127</v>
      </c>
      <c r="B1" s="102"/>
      <c r="C1" s="102"/>
      <c r="D1" s="102"/>
      <c r="E1" s="102"/>
      <c r="F1" s="102"/>
      <c r="G1" s="102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2.75" customHeight="1">
      <c r="A2" s="17"/>
      <c r="B2" s="53"/>
      <c r="C2" s="18"/>
      <c r="D2" s="99" t="s">
        <v>238</v>
      </c>
      <c r="E2" s="97" t="s">
        <v>5</v>
      </c>
      <c r="F2" s="103" t="s">
        <v>6</v>
      </c>
      <c r="G2" s="10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.75" customHeight="1">
      <c r="A3" s="17"/>
      <c r="B3" s="53"/>
      <c r="C3" s="18"/>
      <c r="D3" s="100"/>
      <c r="E3" s="98"/>
      <c r="F3" s="43" t="s">
        <v>11</v>
      </c>
      <c r="G3" s="41">
        <v>100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.75" customHeight="1">
      <c r="A4" s="17"/>
      <c r="B4" s="53"/>
      <c r="C4" s="18"/>
      <c r="D4" s="59" t="s">
        <v>23</v>
      </c>
      <c r="E4" s="38">
        <v>43211</v>
      </c>
      <c r="F4" s="43" t="s">
        <v>24</v>
      </c>
      <c r="G4" s="41">
        <v>1000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.75" customHeight="1">
      <c r="A5" s="17"/>
      <c r="B5" s="53"/>
      <c r="C5" s="18"/>
      <c r="D5" s="60" t="s">
        <v>26</v>
      </c>
      <c r="E5" s="39" t="s">
        <v>27</v>
      </c>
      <c r="F5" s="43" t="s">
        <v>28</v>
      </c>
      <c r="G5" s="42">
        <v>20000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.75" customHeight="1">
      <c r="A6" s="17"/>
      <c r="B6" s="53"/>
      <c r="C6" s="18"/>
      <c r="D6" s="61" t="s">
        <v>30</v>
      </c>
      <c r="E6" s="40" t="s">
        <v>31</v>
      </c>
      <c r="F6" s="43" t="s">
        <v>32</v>
      </c>
      <c r="G6" s="42">
        <v>80000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.75" customHeight="1">
      <c r="A7" s="17"/>
      <c r="B7" s="53"/>
      <c r="C7" s="18"/>
      <c r="D7" s="62" t="s">
        <v>33</v>
      </c>
      <c r="E7" s="40" t="s">
        <v>126</v>
      </c>
      <c r="F7" s="43" t="s">
        <v>34</v>
      </c>
      <c r="G7" s="42">
        <f>SUM(G5+G6)</f>
        <v>100000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.75" customHeight="1">
      <c r="A8" s="17"/>
      <c r="B8" s="53"/>
      <c r="C8" s="54"/>
      <c r="D8" s="55"/>
      <c r="E8" s="56"/>
      <c r="F8" s="57"/>
      <c r="G8" s="5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.75" customHeight="1">
      <c r="A9" s="20" t="s">
        <v>37</v>
      </c>
      <c r="B9" s="47" t="s">
        <v>38</v>
      </c>
      <c r="C9" s="48" t="s">
        <v>39</v>
      </c>
      <c r="D9" s="48" t="s">
        <v>40</v>
      </c>
      <c r="E9" s="47" t="s">
        <v>41</v>
      </c>
      <c r="F9" s="47" t="s">
        <v>42</v>
      </c>
      <c r="G9" s="47" t="s">
        <v>43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s="107" customFormat="1" ht="12.75" customHeight="1">
      <c r="A10" s="105"/>
      <c r="B10" s="108">
        <v>51</v>
      </c>
      <c r="C10" s="109"/>
      <c r="D10" s="66">
        <f t="shared" ref="D10:D34" si="0">$E$4-C10</f>
        <v>43211</v>
      </c>
      <c r="E10" s="110" t="s">
        <v>241</v>
      </c>
      <c r="F10" s="110" t="s">
        <v>45</v>
      </c>
      <c r="G10" s="111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1:25" ht="12.75" customHeight="1">
      <c r="A11" s="21"/>
      <c r="B11" s="64">
        <v>48</v>
      </c>
      <c r="C11" s="65">
        <f t="shared" ref="C11:C94" si="1">(B11*7)-2</f>
        <v>334</v>
      </c>
      <c r="D11" s="66">
        <f t="shared" si="0"/>
        <v>42877</v>
      </c>
      <c r="E11" s="35" t="s">
        <v>49</v>
      </c>
      <c r="F11" s="67" t="s">
        <v>45</v>
      </c>
      <c r="G11" s="68"/>
      <c r="H11" s="21"/>
      <c r="I11" s="15"/>
      <c r="J11" s="15"/>
      <c r="K11" s="21"/>
      <c r="L11" s="21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s="33" customFormat="1" ht="12.75" customHeight="1">
      <c r="A12" s="21"/>
      <c r="B12" s="64">
        <v>47</v>
      </c>
      <c r="C12" s="65">
        <f t="shared" si="1"/>
        <v>327</v>
      </c>
      <c r="D12" s="66">
        <f>$E$4-C12</f>
        <v>42884</v>
      </c>
      <c r="E12" s="35" t="s">
        <v>128</v>
      </c>
      <c r="F12" s="67" t="s">
        <v>44</v>
      </c>
      <c r="G12" s="68"/>
      <c r="H12" s="21"/>
      <c r="I12" s="15"/>
      <c r="J12" s="15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.75" customHeight="1">
      <c r="A13" s="21"/>
      <c r="B13" s="112">
        <v>46</v>
      </c>
      <c r="C13" s="113">
        <f t="shared" si="1"/>
        <v>320</v>
      </c>
      <c r="D13" s="49">
        <f t="shared" si="0"/>
        <v>42891</v>
      </c>
      <c r="E13" s="114" t="s">
        <v>242</v>
      </c>
      <c r="F13" s="115" t="s">
        <v>45</v>
      </c>
      <c r="G13" s="68"/>
      <c r="H13" s="21"/>
      <c r="I13" s="15"/>
      <c r="J13" s="15"/>
      <c r="K13" s="21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.75" customHeight="1">
      <c r="A14" s="21"/>
      <c r="B14" s="112">
        <v>45</v>
      </c>
      <c r="C14" s="113">
        <f t="shared" si="1"/>
        <v>313</v>
      </c>
      <c r="D14" s="49">
        <f t="shared" si="0"/>
        <v>42898</v>
      </c>
      <c r="E14" s="63" t="s">
        <v>243</v>
      </c>
      <c r="F14" s="115" t="s">
        <v>45</v>
      </c>
      <c r="G14" s="68"/>
      <c r="H14" s="21"/>
      <c r="I14" s="15"/>
      <c r="J14" s="15"/>
      <c r="K14" s="21"/>
      <c r="L14" s="21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5.5">
      <c r="A15" s="21"/>
      <c r="B15" s="116">
        <v>44</v>
      </c>
      <c r="C15" s="116">
        <f t="shared" si="1"/>
        <v>306</v>
      </c>
      <c r="D15" s="117">
        <f t="shared" si="0"/>
        <v>42905</v>
      </c>
      <c r="E15" s="118" t="s">
        <v>133</v>
      </c>
      <c r="F15" s="118" t="s">
        <v>45</v>
      </c>
      <c r="G15" s="68"/>
      <c r="H15" s="21"/>
      <c r="I15" s="15"/>
      <c r="J15" s="15"/>
      <c r="K15" s="21"/>
      <c r="L15" s="21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5.5">
      <c r="A16" s="21"/>
      <c r="B16" s="69">
        <v>43</v>
      </c>
      <c r="C16" s="65">
        <f t="shared" si="1"/>
        <v>299</v>
      </c>
      <c r="D16" s="70">
        <f t="shared" si="0"/>
        <v>42912</v>
      </c>
      <c r="E16" s="34" t="s">
        <v>244</v>
      </c>
      <c r="F16" s="71" t="s">
        <v>45</v>
      </c>
      <c r="G16" s="68"/>
      <c r="H16" s="22"/>
      <c r="I16" s="23"/>
      <c r="J16" s="23"/>
      <c r="K16" s="22"/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2.75" customHeight="1">
      <c r="A17" s="21"/>
      <c r="B17" s="64">
        <v>43</v>
      </c>
      <c r="C17" s="65">
        <f t="shared" si="1"/>
        <v>299</v>
      </c>
      <c r="D17" s="66">
        <f t="shared" si="0"/>
        <v>42912</v>
      </c>
      <c r="E17" s="35" t="s">
        <v>245</v>
      </c>
      <c r="F17" s="67" t="s">
        <v>45</v>
      </c>
      <c r="G17" s="68"/>
      <c r="H17" s="21"/>
      <c r="I17" s="15"/>
      <c r="J17" s="15"/>
      <c r="K17" s="21"/>
      <c r="L17" s="21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.75" customHeight="1">
      <c r="A18" s="21"/>
      <c r="B18" s="64">
        <v>43</v>
      </c>
      <c r="C18" s="65">
        <f t="shared" si="1"/>
        <v>299</v>
      </c>
      <c r="D18" s="66">
        <f t="shared" si="0"/>
        <v>42912</v>
      </c>
      <c r="E18" s="67" t="s">
        <v>129</v>
      </c>
      <c r="F18" s="67" t="s">
        <v>45</v>
      </c>
      <c r="G18" s="68"/>
      <c r="H18" s="21"/>
      <c r="I18" s="15"/>
      <c r="J18" s="15"/>
      <c r="K18" s="21"/>
      <c r="L18" s="21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.75" customHeight="1">
      <c r="A19" s="21"/>
      <c r="B19" s="69">
        <v>43</v>
      </c>
      <c r="C19" s="65">
        <f t="shared" si="1"/>
        <v>299</v>
      </c>
      <c r="D19" s="70">
        <f t="shared" si="0"/>
        <v>42912</v>
      </c>
      <c r="E19" s="67" t="s">
        <v>130</v>
      </c>
      <c r="F19" s="67" t="s">
        <v>45</v>
      </c>
      <c r="G19" s="68"/>
      <c r="H19" s="21"/>
      <c r="I19" s="15"/>
      <c r="J19" s="15"/>
      <c r="K19" s="21"/>
      <c r="L19" s="21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>
      <c r="A20" s="21"/>
      <c r="B20" s="69">
        <v>43</v>
      </c>
      <c r="C20" s="65">
        <f t="shared" si="1"/>
        <v>299</v>
      </c>
      <c r="D20" s="70">
        <f t="shared" si="0"/>
        <v>42912</v>
      </c>
      <c r="E20" s="35" t="s">
        <v>46</v>
      </c>
      <c r="F20" s="71" t="s">
        <v>45</v>
      </c>
      <c r="G20" s="68"/>
      <c r="H20" s="21"/>
      <c r="I20" s="15"/>
      <c r="J20" s="15"/>
      <c r="K20" s="21"/>
      <c r="L20" s="2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.75" customHeight="1">
      <c r="A21" s="21"/>
      <c r="B21" s="69">
        <v>42</v>
      </c>
      <c r="C21" s="65">
        <f t="shared" si="1"/>
        <v>292</v>
      </c>
      <c r="D21" s="70">
        <f t="shared" si="0"/>
        <v>42919</v>
      </c>
      <c r="E21" s="63" t="s">
        <v>131</v>
      </c>
      <c r="F21" s="67" t="s">
        <v>47</v>
      </c>
      <c r="G21" s="68"/>
      <c r="H21" s="21"/>
      <c r="I21" s="23"/>
      <c r="J21" s="23"/>
      <c r="K21" s="21"/>
      <c r="L21" s="2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2.75" customHeight="1">
      <c r="A22" s="21"/>
      <c r="B22" s="69">
        <v>42</v>
      </c>
      <c r="C22" s="65">
        <f t="shared" si="1"/>
        <v>292</v>
      </c>
      <c r="D22" s="70">
        <f t="shared" si="0"/>
        <v>42919</v>
      </c>
      <c r="E22" s="67" t="s">
        <v>132</v>
      </c>
      <c r="F22" s="67" t="s">
        <v>254</v>
      </c>
      <c r="G22" s="68"/>
      <c r="H22" s="21"/>
      <c r="I22" s="23"/>
      <c r="J22" s="23"/>
      <c r="K22" s="21"/>
      <c r="L22" s="21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s="33" customFormat="1">
      <c r="A23" s="21"/>
      <c r="B23" s="69">
        <v>42</v>
      </c>
      <c r="C23" s="65">
        <f t="shared" si="1"/>
        <v>292</v>
      </c>
      <c r="D23" s="70">
        <f t="shared" si="0"/>
        <v>42919</v>
      </c>
      <c r="E23" s="67" t="s">
        <v>246</v>
      </c>
      <c r="F23" s="67" t="s">
        <v>45</v>
      </c>
      <c r="G23" s="72"/>
      <c r="H23" s="21"/>
      <c r="I23" s="23"/>
      <c r="J23" s="23"/>
      <c r="K23" s="21"/>
      <c r="L23" s="2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s="33" customFormat="1">
      <c r="A24" s="21"/>
      <c r="B24" s="69">
        <v>42</v>
      </c>
      <c r="C24" s="65">
        <f t="shared" si="1"/>
        <v>292</v>
      </c>
      <c r="D24" s="70">
        <f t="shared" si="0"/>
        <v>42919</v>
      </c>
      <c r="E24" s="67" t="s">
        <v>247</v>
      </c>
      <c r="F24" s="67" t="s">
        <v>45</v>
      </c>
      <c r="G24" s="72"/>
      <c r="H24" s="21"/>
      <c r="I24" s="23"/>
      <c r="J24" s="23"/>
      <c r="K24" s="21"/>
      <c r="L24" s="2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>
      <c r="A25" s="21"/>
      <c r="B25" s="69">
        <v>42</v>
      </c>
      <c r="C25" s="65">
        <f t="shared" si="1"/>
        <v>292</v>
      </c>
      <c r="D25" s="70">
        <f t="shared" si="0"/>
        <v>42919</v>
      </c>
      <c r="E25" s="63" t="s">
        <v>134</v>
      </c>
      <c r="F25" s="67" t="s">
        <v>44</v>
      </c>
      <c r="G25" s="68"/>
      <c r="H25" s="21"/>
      <c r="I25" s="15"/>
      <c r="J25" s="15"/>
      <c r="K25" s="21"/>
      <c r="L25" s="21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.75" customHeight="1">
      <c r="A26" s="21"/>
      <c r="B26" s="69">
        <v>40</v>
      </c>
      <c r="C26" s="65">
        <f t="shared" si="1"/>
        <v>278</v>
      </c>
      <c r="D26" s="70">
        <f t="shared" si="0"/>
        <v>42933</v>
      </c>
      <c r="E26" s="67" t="s">
        <v>135</v>
      </c>
      <c r="F26" s="67" t="s">
        <v>51</v>
      </c>
      <c r="G26" s="68"/>
      <c r="H26" s="21"/>
      <c r="I26" s="15"/>
      <c r="J26" s="15"/>
      <c r="K26" s="21"/>
      <c r="L26" s="21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.75" customHeight="1">
      <c r="A27" s="21"/>
      <c r="B27" s="69">
        <v>40</v>
      </c>
      <c r="C27" s="65">
        <f t="shared" si="1"/>
        <v>278</v>
      </c>
      <c r="D27" s="70">
        <f t="shared" si="0"/>
        <v>42933</v>
      </c>
      <c r="E27" s="67" t="s">
        <v>136</v>
      </c>
      <c r="F27" s="67" t="s">
        <v>50</v>
      </c>
      <c r="G27" s="68"/>
      <c r="H27" s="21"/>
      <c r="I27" s="15"/>
      <c r="J27" s="15"/>
      <c r="K27" s="21"/>
      <c r="L27" s="21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.75" customHeight="1">
      <c r="A28" s="21"/>
      <c r="B28" s="69">
        <v>40</v>
      </c>
      <c r="C28" s="65">
        <f t="shared" si="1"/>
        <v>278</v>
      </c>
      <c r="D28" s="70">
        <f t="shared" si="0"/>
        <v>42933</v>
      </c>
      <c r="E28" s="67" t="s">
        <v>137</v>
      </c>
      <c r="F28" s="67" t="s">
        <v>255</v>
      </c>
      <c r="G28" s="68"/>
      <c r="H28" s="21"/>
      <c r="I28" s="15"/>
      <c r="J28" s="15"/>
      <c r="K28" s="21"/>
      <c r="L28" s="21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.75" customHeight="1">
      <c r="A29" s="21"/>
      <c r="B29" s="69">
        <v>39</v>
      </c>
      <c r="C29" s="65">
        <f t="shared" si="1"/>
        <v>271</v>
      </c>
      <c r="D29" s="70">
        <f t="shared" si="0"/>
        <v>42940</v>
      </c>
      <c r="E29" s="35" t="s">
        <v>52</v>
      </c>
      <c r="F29" s="67" t="s">
        <v>50</v>
      </c>
      <c r="G29" s="68"/>
      <c r="H29" s="21"/>
      <c r="I29" s="15"/>
      <c r="J29" s="15"/>
      <c r="K29" s="21"/>
      <c r="L29" s="21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2.75" customHeight="1">
      <c r="A30" s="21"/>
      <c r="B30" s="64">
        <v>39</v>
      </c>
      <c r="C30" s="65">
        <f t="shared" si="1"/>
        <v>271</v>
      </c>
      <c r="D30" s="66">
        <f t="shared" si="0"/>
        <v>42940</v>
      </c>
      <c r="E30" s="35" t="s">
        <v>53</v>
      </c>
      <c r="F30" s="67" t="s">
        <v>54</v>
      </c>
      <c r="G30" s="68"/>
      <c r="H30" s="21"/>
      <c r="I30" s="21"/>
      <c r="J30" s="21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.75" customHeight="1">
      <c r="A31" s="24"/>
      <c r="B31" s="81">
        <v>39</v>
      </c>
      <c r="C31" s="82">
        <f t="shared" si="1"/>
        <v>271</v>
      </c>
      <c r="D31" s="83">
        <f t="shared" si="0"/>
        <v>42940</v>
      </c>
      <c r="E31" s="95" t="s">
        <v>138</v>
      </c>
      <c r="F31" s="52" t="s">
        <v>54</v>
      </c>
      <c r="G31" s="68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2.75" customHeight="1">
      <c r="A32" s="21"/>
      <c r="B32" s="69">
        <v>39</v>
      </c>
      <c r="C32" s="65">
        <f t="shared" si="1"/>
        <v>271</v>
      </c>
      <c r="D32" s="66">
        <f t="shared" si="0"/>
        <v>42940</v>
      </c>
      <c r="E32" s="67" t="s">
        <v>139</v>
      </c>
      <c r="F32" s="67" t="s">
        <v>55</v>
      </c>
      <c r="G32" s="68"/>
      <c r="H32" s="21"/>
      <c r="I32" s="21"/>
      <c r="J32" s="21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.75" customHeight="1">
      <c r="A33" s="21"/>
      <c r="B33" s="64">
        <v>38</v>
      </c>
      <c r="C33" s="65">
        <f t="shared" si="1"/>
        <v>264</v>
      </c>
      <c r="D33" s="66">
        <f t="shared" si="0"/>
        <v>42947</v>
      </c>
      <c r="E33" s="63" t="str">
        <f>HYPERLINK("http://community.alz.org/groups/resources/item/20/22/590","Release Monthly Team Touch")</f>
        <v>Release Monthly Team Touch</v>
      </c>
      <c r="F33" s="67" t="s">
        <v>47</v>
      </c>
      <c r="G33" s="68"/>
      <c r="H33" s="21"/>
      <c r="I33" s="21"/>
      <c r="J33" s="21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3.5" customHeight="1">
      <c r="A34" s="21"/>
      <c r="B34" s="64">
        <v>37</v>
      </c>
      <c r="C34" s="65">
        <f t="shared" si="1"/>
        <v>257</v>
      </c>
      <c r="D34" s="66">
        <f t="shared" si="0"/>
        <v>42954</v>
      </c>
      <c r="E34" s="67" t="s">
        <v>248</v>
      </c>
      <c r="F34" s="67" t="s">
        <v>44</v>
      </c>
      <c r="G34" s="68"/>
      <c r="H34" s="21"/>
      <c r="I34" s="21"/>
      <c r="J34" s="21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6.25" customHeight="1">
      <c r="A35" s="21"/>
      <c r="B35" s="69">
        <v>35</v>
      </c>
      <c r="C35" s="69">
        <f t="shared" si="1"/>
        <v>243</v>
      </c>
      <c r="D35" s="70">
        <f>E4-C35</f>
        <v>42968</v>
      </c>
      <c r="E35" s="71" t="s">
        <v>140</v>
      </c>
      <c r="F35" s="71" t="s">
        <v>54</v>
      </c>
      <c r="G35" s="68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2.75" customHeight="1">
      <c r="A36" s="26"/>
      <c r="B36" s="73">
        <v>35</v>
      </c>
      <c r="C36" s="74">
        <f t="shared" si="1"/>
        <v>243</v>
      </c>
      <c r="D36" s="75">
        <f>E4-C36</f>
        <v>42968</v>
      </c>
      <c r="E36" s="44" t="str">
        <f>1%*G3 &amp; " Team(s) (1% of goal)"</f>
        <v>1 Team(s) (1% of goal)</v>
      </c>
      <c r="F36" s="76" t="s">
        <v>56</v>
      </c>
      <c r="G36" s="68"/>
      <c r="H36" s="2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.75" customHeight="1">
      <c r="A37" s="26"/>
      <c r="B37" s="73">
        <v>35</v>
      </c>
      <c r="C37" s="74">
        <f t="shared" si="1"/>
        <v>243</v>
      </c>
      <c r="D37" s="75">
        <f>E4-C37</f>
        <v>42968</v>
      </c>
      <c r="E37" s="45" t="str">
        <f>DOLLAR(10%*G5) &amp; " of Sponsorship (10% of goal)"</f>
        <v>$2,000.00 of Sponsorship (10% of goal)</v>
      </c>
      <c r="F37" s="76" t="s">
        <v>56</v>
      </c>
      <c r="G37" s="68"/>
      <c r="H37" s="21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.75" customHeight="1">
      <c r="A38" s="26"/>
      <c r="B38" s="73">
        <v>35</v>
      </c>
      <c r="C38" s="74">
        <f t="shared" si="1"/>
        <v>243</v>
      </c>
      <c r="D38" s="75">
        <f>E4-C38</f>
        <v>42968</v>
      </c>
      <c r="E38" s="45" t="str">
        <f>DOLLAR(5%*G6) &amp; " of Fundraising (5% of goal)"</f>
        <v>$4,000.00 of Fundraising (5% of goal)</v>
      </c>
      <c r="F38" s="76" t="s">
        <v>56</v>
      </c>
      <c r="G38" s="68"/>
      <c r="H38" s="21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.75" customHeight="1">
      <c r="A39" s="21"/>
      <c r="B39" s="69">
        <v>34</v>
      </c>
      <c r="C39" s="65">
        <f t="shared" si="1"/>
        <v>236</v>
      </c>
      <c r="D39" s="70">
        <f t="shared" ref="D39:D45" si="2">$E$4-C39</f>
        <v>42975</v>
      </c>
      <c r="E39" s="67" t="s">
        <v>249</v>
      </c>
      <c r="F39" s="67" t="s">
        <v>45</v>
      </c>
      <c r="G39" s="68"/>
      <c r="H39" s="21"/>
      <c r="I39" s="21"/>
      <c r="J39" s="2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.75" customHeight="1">
      <c r="A40" s="21"/>
      <c r="B40" s="69">
        <v>34</v>
      </c>
      <c r="C40" s="65">
        <f t="shared" si="1"/>
        <v>236</v>
      </c>
      <c r="D40" s="70">
        <f t="shared" si="2"/>
        <v>42975</v>
      </c>
      <c r="E40" s="63" t="s">
        <v>250</v>
      </c>
      <c r="F40" s="67" t="s">
        <v>45</v>
      </c>
      <c r="G40" s="68"/>
      <c r="H40" s="21"/>
      <c r="I40" s="21"/>
      <c r="J40" s="21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2.75" customHeight="1">
      <c r="A41" s="21"/>
      <c r="B41" s="69">
        <v>34</v>
      </c>
      <c r="C41" s="65">
        <f t="shared" si="1"/>
        <v>236</v>
      </c>
      <c r="D41" s="70">
        <f t="shared" si="2"/>
        <v>42975</v>
      </c>
      <c r="E41" s="67" t="s">
        <v>251</v>
      </c>
      <c r="F41" s="67" t="s">
        <v>45</v>
      </c>
      <c r="G41" s="68"/>
      <c r="H41" s="21"/>
      <c r="I41" s="21"/>
      <c r="J41" s="21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75" customHeight="1">
      <c r="A42" s="21"/>
      <c r="B42" s="69">
        <v>34</v>
      </c>
      <c r="C42" s="65">
        <f t="shared" si="1"/>
        <v>236</v>
      </c>
      <c r="D42" s="70">
        <f t="shared" si="2"/>
        <v>42975</v>
      </c>
      <c r="E42" s="67" t="s">
        <v>252</v>
      </c>
      <c r="F42" s="77" t="s">
        <v>45</v>
      </c>
      <c r="G42" s="78"/>
      <c r="H42" s="21"/>
      <c r="I42" s="21"/>
      <c r="J42" s="21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.75" customHeight="1">
      <c r="A43" s="21"/>
      <c r="B43" s="69">
        <v>34</v>
      </c>
      <c r="C43" s="65">
        <f t="shared" si="1"/>
        <v>236</v>
      </c>
      <c r="D43" s="70">
        <f t="shared" si="2"/>
        <v>42975</v>
      </c>
      <c r="E43" s="67" t="s">
        <v>253</v>
      </c>
      <c r="F43" s="77" t="s">
        <v>45</v>
      </c>
      <c r="G43" s="68"/>
      <c r="H43" s="21"/>
      <c r="I43" s="21"/>
      <c r="J43" s="21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.75" customHeight="1">
      <c r="A44" s="21"/>
      <c r="B44" s="64">
        <v>34</v>
      </c>
      <c r="C44" s="65">
        <f t="shared" si="1"/>
        <v>236</v>
      </c>
      <c r="D44" s="70">
        <f t="shared" si="2"/>
        <v>42975</v>
      </c>
      <c r="E44" s="35" t="s">
        <v>58</v>
      </c>
      <c r="F44" s="67" t="s">
        <v>45</v>
      </c>
      <c r="G44" s="68"/>
      <c r="H44" s="21"/>
      <c r="I44" s="21"/>
      <c r="J44" s="21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26.25">
      <c r="A45" s="22"/>
      <c r="B45" s="69">
        <v>34</v>
      </c>
      <c r="C45" s="69">
        <f t="shared" si="1"/>
        <v>236</v>
      </c>
      <c r="D45" s="70">
        <f t="shared" si="2"/>
        <v>42975</v>
      </c>
      <c r="E45" s="67" t="s">
        <v>141</v>
      </c>
      <c r="F45" s="71" t="s">
        <v>54</v>
      </c>
      <c r="G45" s="7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12.75" customHeight="1">
      <c r="A46" s="21"/>
      <c r="B46" s="64">
        <v>33</v>
      </c>
      <c r="C46" s="65">
        <f t="shared" si="1"/>
        <v>229</v>
      </c>
      <c r="D46" s="66">
        <f t="shared" ref="D46:D53" si="3">$E$4-C46</f>
        <v>42982</v>
      </c>
      <c r="E46" s="67" t="s">
        <v>142</v>
      </c>
      <c r="F46" s="67" t="s">
        <v>54</v>
      </c>
      <c r="G46" s="68"/>
      <c r="H46" s="21"/>
      <c r="I46" s="21"/>
      <c r="J46" s="21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2.75" customHeight="1">
      <c r="A47" s="21"/>
      <c r="B47" s="64">
        <v>33</v>
      </c>
      <c r="C47" s="65">
        <f t="shared" si="1"/>
        <v>229</v>
      </c>
      <c r="D47" s="66">
        <f t="shared" si="3"/>
        <v>42982</v>
      </c>
      <c r="E47" s="67" t="s">
        <v>144</v>
      </c>
      <c r="F47" s="67" t="s">
        <v>54</v>
      </c>
      <c r="G47" s="68"/>
      <c r="H47" s="21"/>
      <c r="I47" s="21"/>
      <c r="J47" s="21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>
      <c r="A48" s="21"/>
      <c r="B48" s="64">
        <v>33</v>
      </c>
      <c r="C48" s="65">
        <f t="shared" si="1"/>
        <v>229</v>
      </c>
      <c r="D48" s="66">
        <f t="shared" si="3"/>
        <v>42982</v>
      </c>
      <c r="E48" s="71" t="s">
        <v>143</v>
      </c>
      <c r="F48" s="71" t="s">
        <v>54</v>
      </c>
      <c r="G48" s="68"/>
      <c r="H48" s="21"/>
      <c r="I48" s="21"/>
      <c r="J48" s="21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.75" customHeight="1">
      <c r="A49" s="21"/>
      <c r="B49" s="64">
        <v>33</v>
      </c>
      <c r="C49" s="65">
        <f t="shared" si="1"/>
        <v>229</v>
      </c>
      <c r="D49" s="66">
        <f t="shared" si="3"/>
        <v>42982</v>
      </c>
      <c r="E49" s="67" t="s">
        <v>145</v>
      </c>
      <c r="F49" s="67" t="s">
        <v>54</v>
      </c>
      <c r="G49" s="68"/>
      <c r="H49" s="21"/>
      <c r="I49" s="21"/>
      <c r="J49" s="21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s="33" customFormat="1" ht="12.75" customHeight="1">
      <c r="A50" s="21"/>
      <c r="B50" s="64">
        <v>33</v>
      </c>
      <c r="C50" s="65">
        <f t="shared" ref="C50" si="4">(B50*7)-2</f>
        <v>229</v>
      </c>
      <c r="D50" s="66">
        <f t="shared" ref="D50" si="5">$E$4-C50</f>
        <v>42982</v>
      </c>
      <c r="E50" s="35" t="s">
        <v>150</v>
      </c>
      <c r="F50" s="67" t="s">
        <v>54</v>
      </c>
      <c r="G50" s="68"/>
      <c r="H50" s="21"/>
      <c r="I50" s="21"/>
      <c r="J50" s="21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.75" customHeight="1">
      <c r="A51" s="21"/>
      <c r="B51" s="64">
        <v>33</v>
      </c>
      <c r="C51" s="65">
        <f t="shared" si="1"/>
        <v>229</v>
      </c>
      <c r="D51" s="66">
        <f t="shared" si="3"/>
        <v>42982</v>
      </c>
      <c r="E51" s="63" t="str">
        <f>HYPERLINK("http://community.alz.org/groups/resources/item/20/60/567","Set meetings to renew last year's sponsors - Offer opportunity to increase level")</f>
        <v>Set meetings to renew last year's sponsors - Offer opportunity to increase level</v>
      </c>
      <c r="F51" s="67" t="s">
        <v>50</v>
      </c>
      <c r="G51" s="68"/>
      <c r="H51" s="21"/>
      <c r="I51" s="21"/>
      <c r="J51" s="21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.75" customHeight="1">
      <c r="A52" s="21"/>
      <c r="B52" s="64">
        <v>33</v>
      </c>
      <c r="C52" s="65">
        <f t="shared" si="1"/>
        <v>229</v>
      </c>
      <c r="D52" s="66">
        <f t="shared" si="3"/>
        <v>42982</v>
      </c>
      <c r="E52" s="67" t="s">
        <v>132</v>
      </c>
      <c r="F52" s="67" t="s">
        <v>47</v>
      </c>
      <c r="G52" s="68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.75" customHeight="1">
      <c r="A53" s="21"/>
      <c r="B53" s="64">
        <v>33</v>
      </c>
      <c r="C53" s="65">
        <f t="shared" si="1"/>
        <v>229</v>
      </c>
      <c r="D53" s="66">
        <f t="shared" si="3"/>
        <v>42982</v>
      </c>
      <c r="E53" s="67" t="s">
        <v>146</v>
      </c>
      <c r="F53" s="67" t="s">
        <v>54</v>
      </c>
      <c r="G53" s="68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21"/>
      <c r="B54" s="69">
        <v>33</v>
      </c>
      <c r="C54" s="65">
        <f t="shared" si="1"/>
        <v>229</v>
      </c>
      <c r="D54" s="70">
        <f>E4-C54</f>
        <v>42982</v>
      </c>
      <c r="E54" s="34" t="s">
        <v>59</v>
      </c>
      <c r="F54" s="71" t="s">
        <v>54</v>
      </c>
      <c r="G54" s="68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2.75" customHeight="1">
      <c r="A55" s="21"/>
      <c r="B55" s="79">
        <v>33</v>
      </c>
      <c r="C55" s="65">
        <f t="shared" si="1"/>
        <v>229</v>
      </c>
      <c r="D55" s="80">
        <f>E4-C55</f>
        <v>42982</v>
      </c>
      <c r="E55" s="35" t="s">
        <v>147</v>
      </c>
      <c r="F55" s="67" t="s">
        <v>54</v>
      </c>
      <c r="G55" s="68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.75" customHeight="1">
      <c r="A56" s="21"/>
      <c r="B56" s="64">
        <v>32</v>
      </c>
      <c r="C56" s="65">
        <f t="shared" si="1"/>
        <v>222</v>
      </c>
      <c r="D56" s="66">
        <f>E4-C56</f>
        <v>42989</v>
      </c>
      <c r="E56" s="67" t="s">
        <v>149</v>
      </c>
      <c r="F56" s="67" t="s">
        <v>60</v>
      </c>
      <c r="G56" s="68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.75" customHeight="1">
      <c r="A57" s="21"/>
      <c r="B57" s="64">
        <v>32</v>
      </c>
      <c r="C57" s="65">
        <f t="shared" si="1"/>
        <v>222</v>
      </c>
      <c r="D57" s="66">
        <f>E4-C57</f>
        <v>42989</v>
      </c>
      <c r="E57" s="63" t="str">
        <f>HYPERLINK("http://community.alz.org/groups/resources/item/20/60/567","Meetings with new sponsor targets")</f>
        <v>Meetings with new sponsor targets</v>
      </c>
      <c r="F57" s="67" t="s">
        <v>50</v>
      </c>
      <c r="G57" s="68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s="33" customFormat="1" ht="12.75" customHeight="1">
      <c r="A58" s="21"/>
      <c r="B58" s="64">
        <v>32</v>
      </c>
      <c r="C58" s="65">
        <f t="shared" ref="C58" si="6">(B58*7)-2</f>
        <v>222</v>
      </c>
      <c r="D58" s="66">
        <f>$E$4-C58</f>
        <v>42989</v>
      </c>
      <c r="E58" s="35" t="s">
        <v>148</v>
      </c>
      <c r="F58" s="67" t="s">
        <v>54</v>
      </c>
      <c r="G58" s="68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.75" customHeight="1">
      <c r="A59" s="24"/>
      <c r="B59" s="81">
        <v>31</v>
      </c>
      <c r="C59" s="82">
        <f t="shared" si="1"/>
        <v>215</v>
      </c>
      <c r="D59" s="83">
        <f>E4-C59</f>
        <v>42996</v>
      </c>
      <c r="E59" s="96" t="s">
        <v>151</v>
      </c>
      <c r="F59" s="52" t="s">
        <v>54</v>
      </c>
      <c r="G59" s="6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3.5" customHeight="1">
      <c r="A60" s="21"/>
      <c r="B60" s="69">
        <v>31</v>
      </c>
      <c r="C60" s="65">
        <f t="shared" si="1"/>
        <v>215</v>
      </c>
      <c r="D60" s="70">
        <f>E4-C60</f>
        <v>42996</v>
      </c>
      <c r="E60" s="71" t="s">
        <v>152</v>
      </c>
      <c r="F60" s="71" t="s">
        <v>255</v>
      </c>
      <c r="G60" s="68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12.75" customHeight="1">
      <c r="A61" s="21"/>
      <c r="B61" s="69">
        <v>31</v>
      </c>
      <c r="C61" s="65">
        <f t="shared" si="1"/>
        <v>215</v>
      </c>
      <c r="D61" s="66">
        <f>E4-C61</f>
        <v>42996</v>
      </c>
      <c r="E61" s="35" t="s">
        <v>61</v>
      </c>
      <c r="F61" s="71" t="s">
        <v>255</v>
      </c>
      <c r="G61" s="68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.75" customHeight="1">
      <c r="A62" s="21"/>
      <c r="B62" s="64">
        <v>31</v>
      </c>
      <c r="C62" s="65">
        <f t="shared" si="1"/>
        <v>215</v>
      </c>
      <c r="D62" s="66">
        <f>E4-C62</f>
        <v>42996</v>
      </c>
      <c r="E62" s="67" t="s">
        <v>153</v>
      </c>
      <c r="F62" s="67" t="s">
        <v>256</v>
      </c>
      <c r="G62" s="68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.75" customHeight="1">
      <c r="A63" s="21"/>
      <c r="B63" s="64">
        <v>31</v>
      </c>
      <c r="C63" s="65">
        <f t="shared" si="1"/>
        <v>215</v>
      </c>
      <c r="D63" s="66">
        <f>E4-C63</f>
        <v>42996</v>
      </c>
      <c r="E63" s="67" t="s">
        <v>154</v>
      </c>
      <c r="F63" s="67" t="s">
        <v>50</v>
      </c>
      <c r="G63" s="68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2.75" customHeight="1">
      <c r="A64" s="21"/>
      <c r="B64" s="79">
        <v>30</v>
      </c>
      <c r="C64" s="65">
        <f t="shared" si="1"/>
        <v>208</v>
      </c>
      <c r="D64" s="80">
        <f>E4-C64</f>
        <v>43003</v>
      </c>
      <c r="E64" s="67" t="s">
        <v>155</v>
      </c>
      <c r="F64" s="67" t="s">
        <v>54</v>
      </c>
      <c r="G64" s="68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6" ht="12.75" customHeight="1">
      <c r="A65" s="21"/>
      <c r="B65" s="79">
        <v>30</v>
      </c>
      <c r="C65" s="65">
        <f t="shared" si="1"/>
        <v>208</v>
      </c>
      <c r="D65" s="80">
        <f>E4-C65</f>
        <v>43003</v>
      </c>
      <c r="E65" s="67" t="s">
        <v>156</v>
      </c>
      <c r="F65" s="67" t="s">
        <v>54</v>
      </c>
      <c r="G65" s="68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6" ht="26.25">
      <c r="A66" s="21"/>
      <c r="B66" s="69">
        <v>30</v>
      </c>
      <c r="C66" s="65">
        <f t="shared" si="1"/>
        <v>208</v>
      </c>
      <c r="D66" s="70">
        <f>E4-C66</f>
        <v>43003</v>
      </c>
      <c r="E66" s="67" t="s">
        <v>157</v>
      </c>
      <c r="F66" s="71" t="s">
        <v>57</v>
      </c>
      <c r="G66" s="68"/>
      <c r="H66" s="2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37"/>
    </row>
    <row r="67" spans="1:26" s="27" customFormat="1">
      <c r="A67" s="22"/>
      <c r="B67" s="69">
        <v>30</v>
      </c>
      <c r="C67" s="69">
        <f t="shared" si="1"/>
        <v>208</v>
      </c>
      <c r="D67" s="70">
        <f>E4-C67</f>
        <v>43003</v>
      </c>
      <c r="E67" s="71" t="s">
        <v>158</v>
      </c>
      <c r="F67" s="71" t="s">
        <v>63</v>
      </c>
      <c r="G67" s="7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6" ht="12.75" customHeight="1">
      <c r="A68" s="24"/>
      <c r="B68" s="81">
        <v>30</v>
      </c>
      <c r="C68" s="82">
        <f t="shared" si="1"/>
        <v>208</v>
      </c>
      <c r="D68" s="83">
        <f>E4-C68</f>
        <v>43003</v>
      </c>
      <c r="E68" s="51" t="s">
        <v>159</v>
      </c>
      <c r="F68" s="52" t="s">
        <v>57</v>
      </c>
      <c r="G68" s="68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6" ht="12.75" customHeight="1">
      <c r="A69" s="26"/>
      <c r="B69" s="73">
        <v>30</v>
      </c>
      <c r="C69" s="74">
        <f t="shared" si="1"/>
        <v>208</v>
      </c>
      <c r="D69" s="75">
        <f t="shared" ref="D69:D73" si="7">$E$4-C69</f>
        <v>43003</v>
      </c>
      <c r="E69" s="45" t="str">
        <f>5%*G3 &amp; " Teams (5% of goal)"</f>
        <v>5 Teams (5% of goal)</v>
      </c>
      <c r="F69" s="76" t="s">
        <v>56</v>
      </c>
      <c r="G69" s="68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6" ht="12.75" customHeight="1">
      <c r="A70" s="26"/>
      <c r="B70" s="73">
        <v>30</v>
      </c>
      <c r="C70" s="74">
        <f t="shared" si="1"/>
        <v>208</v>
      </c>
      <c r="D70" s="75">
        <f t="shared" si="7"/>
        <v>43003</v>
      </c>
      <c r="E70" s="45" t="str">
        <f>5%*G4 &amp; " Participants (5% of goal)"</f>
        <v>50 Participants (5% of goal)</v>
      </c>
      <c r="F70" s="76" t="s">
        <v>56</v>
      </c>
      <c r="G70" s="68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6" ht="12.75" customHeight="1">
      <c r="A71" s="26"/>
      <c r="B71" s="73">
        <v>30</v>
      </c>
      <c r="C71" s="74">
        <f t="shared" si="1"/>
        <v>208</v>
      </c>
      <c r="D71" s="75">
        <f t="shared" si="7"/>
        <v>43003</v>
      </c>
      <c r="E71" s="45" t="str">
        <f>DOLLAR(10%*G5) &amp; " of Sponsorship (10% of goal)"</f>
        <v>$2,000.00 of Sponsorship (10% of goal)</v>
      </c>
      <c r="F71" s="76" t="s">
        <v>56</v>
      </c>
      <c r="G71" s="68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6" ht="12.75" customHeight="1">
      <c r="A72" s="26"/>
      <c r="B72" s="73">
        <v>30</v>
      </c>
      <c r="C72" s="74">
        <f t="shared" si="1"/>
        <v>208</v>
      </c>
      <c r="D72" s="75">
        <f t="shared" si="7"/>
        <v>43003</v>
      </c>
      <c r="E72" s="45" t="str">
        <f>DOLLAR(7% * G6) &amp; " of Fundraising (7% of goal)"</f>
        <v>$5,600.00 of Fundraising (7% of goal)</v>
      </c>
      <c r="F72" s="76" t="s">
        <v>56</v>
      </c>
      <c r="G72" s="68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6" ht="12.75" customHeight="1">
      <c r="A73" s="21"/>
      <c r="B73" s="79">
        <v>29</v>
      </c>
      <c r="C73" s="65">
        <f t="shared" si="1"/>
        <v>201</v>
      </c>
      <c r="D73" s="49">
        <f t="shared" si="7"/>
        <v>43010</v>
      </c>
      <c r="E73" s="67" t="s">
        <v>132</v>
      </c>
      <c r="F73" s="67" t="s">
        <v>47</v>
      </c>
      <c r="G73" s="68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6" ht="12.75" customHeight="1">
      <c r="A74" s="21"/>
      <c r="B74" s="79">
        <v>29</v>
      </c>
      <c r="C74" s="65">
        <f t="shared" si="1"/>
        <v>201</v>
      </c>
      <c r="D74" s="66">
        <f>$E$4-C74</f>
        <v>43010</v>
      </c>
      <c r="E74" s="67" t="s">
        <v>160</v>
      </c>
      <c r="F74" s="67" t="s">
        <v>54</v>
      </c>
      <c r="G74" s="68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6" ht="12.75" customHeight="1">
      <c r="A75" s="21"/>
      <c r="B75" s="64">
        <v>28</v>
      </c>
      <c r="C75" s="65">
        <f t="shared" si="1"/>
        <v>194</v>
      </c>
      <c r="D75" s="80">
        <f>E4-C75</f>
        <v>43017</v>
      </c>
      <c r="E75" s="63" t="str">
        <f>HYPERLINK("http://community.alz.org/groups/resources/item/20/63/547","Reminder calls/email about Committee Orientation (1 week prior to CO)")</f>
        <v>Reminder calls/email about Committee Orientation (1 week prior to CO)</v>
      </c>
      <c r="F75" s="67" t="s">
        <v>54</v>
      </c>
      <c r="G75" s="68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6" ht="12.75" customHeight="1">
      <c r="A76" s="21"/>
      <c r="B76" s="79">
        <v>28</v>
      </c>
      <c r="C76" s="65">
        <f t="shared" si="1"/>
        <v>194</v>
      </c>
      <c r="D76" s="80">
        <f>E4-C76</f>
        <v>43017</v>
      </c>
      <c r="E76" s="35" t="s">
        <v>161</v>
      </c>
      <c r="F76" s="67" t="s">
        <v>257</v>
      </c>
      <c r="G76" s="68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6" ht="12.75" customHeight="1">
      <c r="A77" s="28"/>
      <c r="B77" s="81">
        <v>27</v>
      </c>
      <c r="C77" s="50">
        <f t="shared" si="1"/>
        <v>187</v>
      </c>
      <c r="D77" s="83">
        <f>E4-C77</f>
        <v>43024</v>
      </c>
      <c r="E77" s="96" t="s">
        <v>240</v>
      </c>
      <c r="F77" s="52" t="s">
        <v>54</v>
      </c>
      <c r="G77" s="68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6" ht="12.75" customHeight="1">
      <c r="A78" s="21"/>
      <c r="B78" s="79">
        <v>27</v>
      </c>
      <c r="C78" s="65">
        <f t="shared" si="1"/>
        <v>187</v>
      </c>
      <c r="D78" s="80">
        <f>E4-C78</f>
        <v>43024</v>
      </c>
      <c r="E78" s="67" t="s">
        <v>153</v>
      </c>
      <c r="F78" s="67" t="s">
        <v>254</v>
      </c>
      <c r="G78" s="68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6" ht="12.75" customHeight="1">
      <c r="A79" s="21"/>
      <c r="B79" s="79">
        <v>27</v>
      </c>
      <c r="C79" s="65">
        <f t="shared" si="1"/>
        <v>187</v>
      </c>
      <c r="D79" s="80">
        <f>E4-C79</f>
        <v>43024</v>
      </c>
      <c r="E79" s="67" t="s">
        <v>154</v>
      </c>
      <c r="F79" s="67" t="s">
        <v>50</v>
      </c>
      <c r="G79" s="68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6" ht="12.75" customHeight="1">
      <c r="A80" s="21"/>
      <c r="B80" s="64">
        <v>27</v>
      </c>
      <c r="C80" s="65">
        <f t="shared" si="1"/>
        <v>187</v>
      </c>
      <c r="D80" s="80">
        <f>E4-C80</f>
        <v>43024</v>
      </c>
      <c r="E80" s="67" t="s">
        <v>163</v>
      </c>
      <c r="F80" s="67" t="s">
        <v>60</v>
      </c>
      <c r="G80" s="68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.75" customHeight="1">
      <c r="A81" s="21"/>
      <c r="B81" s="79">
        <v>26</v>
      </c>
      <c r="C81" s="65">
        <f t="shared" si="1"/>
        <v>180</v>
      </c>
      <c r="D81" s="80">
        <f>E4-C81</f>
        <v>43031</v>
      </c>
      <c r="E81" s="67" t="s">
        <v>162</v>
      </c>
      <c r="F81" s="67" t="s">
        <v>47</v>
      </c>
      <c r="G81" s="68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.75" customHeight="1">
      <c r="A82" s="21"/>
      <c r="B82" s="79">
        <v>26</v>
      </c>
      <c r="C82" s="65">
        <f t="shared" si="1"/>
        <v>180</v>
      </c>
      <c r="D82" s="80">
        <f>E4-C82</f>
        <v>43031</v>
      </c>
      <c r="E82" s="67" t="s">
        <v>164</v>
      </c>
      <c r="F82" s="67" t="s">
        <v>50</v>
      </c>
      <c r="G82" s="68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.75" customHeight="1">
      <c r="A83" s="21"/>
      <c r="B83" s="79">
        <v>26</v>
      </c>
      <c r="C83" s="65">
        <f t="shared" si="1"/>
        <v>180</v>
      </c>
      <c r="D83" s="80">
        <f>E4-C83</f>
        <v>43031</v>
      </c>
      <c r="E83" s="35" t="s">
        <v>65</v>
      </c>
      <c r="F83" s="67" t="s">
        <v>255</v>
      </c>
      <c r="G83" s="68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2.75" customHeight="1">
      <c r="A84" s="21"/>
      <c r="B84" s="79">
        <v>26</v>
      </c>
      <c r="C84" s="65">
        <f t="shared" si="1"/>
        <v>180</v>
      </c>
      <c r="D84" s="80">
        <f>E4-C84</f>
        <v>43031</v>
      </c>
      <c r="E84" s="67" t="s">
        <v>165</v>
      </c>
      <c r="F84" s="67" t="s">
        <v>60</v>
      </c>
      <c r="G84" s="68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.75" customHeight="1">
      <c r="A85" s="21"/>
      <c r="B85" s="64">
        <v>26</v>
      </c>
      <c r="C85" s="65">
        <f t="shared" si="1"/>
        <v>180</v>
      </c>
      <c r="D85" s="80">
        <f>E4-C85</f>
        <v>43031</v>
      </c>
      <c r="E85" s="35" t="s">
        <v>66</v>
      </c>
      <c r="F85" s="67" t="s">
        <v>54</v>
      </c>
      <c r="G85" s="68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.75" customHeight="1">
      <c r="A86" s="21"/>
      <c r="B86" s="64">
        <v>26</v>
      </c>
      <c r="C86" s="65">
        <f t="shared" si="1"/>
        <v>180</v>
      </c>
      <c r="D86" s="66">
        <f>E4-C86</f>
        <v>43031</v>
      </c>
      <c r="E86" s="67" t="s">
        <v>166</v>
      </c>
      <c r="F86" s="67" t="s">
        <v>255</v>
      </c>
      <c r="G86" s="68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.75" customHeight="1">
      <c r="A87" s="21"/>
      <c r="B87" s="64">
        <v>26</v>
      </c>
      <c r="C87" s="65">
        <f t="shared" si="1"/>
        <v>180</v>
      </c>
      <c r="D87" s="66">
        <f>E4-C87</f>
        <v>43031</v>
      </c>
      <c r="E87" s="35" t="s">
        <v>167</v>
      </c>
      <c r="F87" s="67" t="s">
        <v>60</v>
      </c>
      <c r="G87" s="68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.75" customHeight="1">
      <c r="A88" s="26"/>
      <c r="B88" s="73">
        <v>26</v>
      </c>
      <c r="C88" s="74">
        <f t="shared" si="1"/>
        <v>180</v>
      </c>
      <c r="D88" s="75">
        <f>E4-C88</f>
        <v>43031</v>
      </c>
      <c r="E88" s="45" t="str">
        <f>10%*G3 &amp; " Teams (10% of goal)"</f>
        <v>10 Teams (10% of goal)</v>
      </c>
      <c r="F88" s="76" t="s">
        <v>56</v>
      </c>
      <c r="G88" s="68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.75" customHeight="1">
      <c r="A89" s="26"/>
      <c r="B89" s="73">
        <v>26</v>
      </c>
      <c r="C89" s="74">
        <f t="shared" si="1"/>
        <v>180</v>
      </c>
      <c r="D89" s="75">
        <f>E4-C89</f>
        <v>43031</v>
      </c>
      <c r="E89" s="45" t="str">
        <f>10%*G4 &amp; " Participants (10% of goal)"</f>
        <v>100 Participants (10% of goal)</v>
      </c>
      <c r="F89" s="76" t="s">
        <v>56</v>
      </c>
      <c r="G89" s="68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2.75" customHeight="1">
      <c r="A90" s="26"/>
      <c r="B90" s="73">
        <v>26</v>
      </c>
      <c r="C90" s="74">
        <f t="shared" si="1"/>
        <v>180</v>
      </c>
      <c r="D90" s="75">
        <f>E4-C90</f>
        <v>43031</v>
      </c>
      <c r="E90" s="45" t="str">
        <f>DOLLAR(50%*G5) &amp; " of Sponsorship (50% of goal)"</f>
        <v>$10,000.00 of Sponsorship (50% of goal)</v>
      </c>
      <c r="F90" s="76" t="s">
        <v>56</v>
      </c>
      <c r="G90" s="68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.75" customHeight="1">
      <c r="A91" s="26"/>
      <c r="B91" s="73">
        <v>26</v>
      </c>
      <c r="C91" s="74">
        <f t="shared" si="1"/>
        <v>180</v>
      </c>
      <c r="D91" s="75">
        <f>E4-C91</f>
        <v>43031</v>
      </c>
      <c r="E91" s="45" t="str">
        <f>DOLLAR(8%*G6) &amp; " of Fundraising (8% of goal)"</f>
        <v>$6,400.00 of Fundraising (8% of goal)</v>
      </c>
      <c r="F91" s="76" t="s">
        <v>56</v>
      </c>
      <c r="G91" s="68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.75" customHeight="1">
      <c r="A92" s="21"/>
      <c r="B92" s="64">
        <v>25</v>
      </c>
      <c r="C92" s="65">
        <f t="shared" si="1"/>
        <v>173</v>
      </c>
      <c r="D92" s="66">
        <f>E4-C92</f>
        <v>43038</v>
      </c>
      <c r="E92" s="67" t="s">
        <v>160</v>
      </c>
      <c r="F92" s="67" t="s">
        <v>54</v>
      </c>
      <c r="G92" s="68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.75" customHeight="1">
      <c r="A93" s="21"/>
      <c r="B93" s="64">
        <v>25</v>
      </c>
      <c r="C93" s="65">
        <f t="shared" si="1"/>
        <v>173</v>
      </c>
      <c r="D93" s="80">
        <f>E4-C93</f>
        <v>43038</v>
      </c>
      <c r="E93" s="67" t="s">
        <v>132</v>
      </c>
      <c r="F93" s="67" t="s">
        <v>47</v>
      </c>
      <c r="G93" s="68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.75" customHeight="1">
      <c r="A94" s="21"/>
      <c r="B94" s="64">
        <v>25</v>
      </c>
      <c r="C94" s="65">
        <f t="shared" si="1"/>
        <v>173</v>
      </c>
      <c r="D94" s="80">
        <f>E4-C94</f>
        <v>43038</v>
      </c>
      <c r="E94" s="67" t="s">
        <v>168</v>
      </c>
      <c r="F94" s="67" t="s">
        <v>255</v>
      </c>
      <c r="G94" s="68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.75" customHeight="1">
      <c r="A95" s="21"/>
      <c r="B95" s="64">
        <v>24</v>
      </c>
      <c r="C95" s="65">
        <f t="shared" ref="C95:C161" si="8">(B95*7)-2</f>
        <v>166</v>
      </c>
      <c r="D95" s="80">
        <f>E4-C95</f>
        <v>43045</v>
      </c>
      <c r="E95" s="67" t="s">
        <v>161</v>
      </c>
      <c r="F95" s="67" t="s">
        <v>257</v>
      </c>
      <c r="G95" s="68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2.75" customHeight="1">
      <c r="A96" s="21"/>
      <c r="B96" s="64">
        <v>24</v>
      </c>
      <c r="C96" s="65">
        <f t="shared" si="8"/>
        <v>166</v>
      </c>
      <c r="D96" s="80">
        <f>E4-C97</f>
        <v>43045</v>
      </c>
      <c r="E96" s="35" t="s">
        <v>67</v>
      </c>
      <c r="F96" s="67" t="s">
        <v>54</v>
      </c>
      <c r="G96" s="68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>
      <c r="A97" s="21"/>
      <c r="B97" s="69">
        <v>24</v>
      </c>
      <c r="C97" s="65">
        <f t="shared" si="8"/>
        <v>166</v>
      </c>
      <c r="D97" s="85">
        <f>E4-C97</f>
        <v>43045</v>
      </c>
      <c r="E97" s="34" t="s">
        <v>125</v>
      </c>
      <c r="F97" s="71" t="s">
        <v>60</v>
      </c>
      <c r="G97" s="68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1:25" ht="12.75" customHeight="1">
      <c r="A98" s="21"/>
      <c r="B98" s="79">
        <v>24</v>
      </c>
      <c r="C98" s="65">
        <f t="shared" si="8"/>
        <v>166</v>
      </c>
      <c r="D98" s="80">
        <f>$E$4-C98</f>
        <v>43045</v>
      </c>
      <c r="E98" s="67" t="s">
        <v>169</v>
      </c>
      <c r="F98" s="67" t="s">
        <v>47</v>
      </c>
      <c r="G98" s="68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.75" customHeight="1">
      <c r="A99" s="21"/>
      <c r="B99" s="64">
        <v>23</v>
      </c>
      <c r="C99" s="65">
        <f t="shared" si="8"/>
        <v>159</v>
      </c>
      <c r="D99" s="80">
        <f>E4-C99</f>
        <v>43052</v>
      </c>
      <c r="E99" s="67" t="s">
        <v>170</v>
      </c>
      <c r="F99" s="67" t="s">
        <v>256</v>
      </c>
      <c r="G99" s="68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2.75" customHeight="1">
      <c r="A100" s="21"/>
      <c r="B100" s="64">
        <v>23</v>
      </c>
      <c r="C100" s="65">
        <f t="shared" si="8"/>
        <v>159</v>
      </c>
      <c r="D100" s="80">
        <f>E4-C100</f>
        <v>43052</v>
      </c>
      <c r="E100" s="63" t="s">
        <v>154</v>
      </c>
      <c r="F100" s="67" t="s">
        <v>50</v>
      </c>
      <c r="G100" s="68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s="27" customFormat="1" ht="25.5">
      <c r="A101" s="22"/>
      <c r="B101" s="84">
        <v>23</v>
      </c>
      <c r="C101" s="69">
        <f t="shared" si="8"/>
        <v>159</v>
      </c>
      <c r="D101" s="85">
        <f>$E$4-C101</f>
        <v>43052</v>
      </c>
      <c r="E101" s="71" t="s">
        <v>171</v>
      </c>
      <c r="F101" s="71" t="s">
        <v>47</v>
      </c>
      <c r="G101" s="7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ht="12.75" customHeight="1">
      <c r="A102" s="21"/>
      <c r="B102" s="64">
        <v>22</v>
      </c>
      <c r="C102" s="65">
        <f t="shared" si="8"/>
        <v>152</v>
      </c>
      <c r="D102" s="80">
        <f>E4-C102</f>
        <v>43059</v>
      </c>
      <c r="E102" s="67" t="s">
        <v>164</v>
      </c>
      <c r="F102" s="67" t="s">
        <v>50</v>
      </c>
      <c r="G102" s="68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2.75" customHeight="1">
      <c r="A103" s="21"/>
      <c r="B103" s="64">
        <v>22</v>
      </c>
      <c r="C103" s="65">
        <f t="shared" si="8"/>
        <v>152</v>
      </c>
      <c r="D103" s="80">
        <f>E4-C103</f>
        <v>43059</v>
      </c>
      <c r="E103" s="67" t="s">
        <v>172</v>
      </c>
      <c r="F103" s="67" t="s">
        <v>60</v>
      </c>
      <c r="G103" s="68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2.75" customHeight="1">
      <c r="A104" s="21"/>
      <c r="B104" s="64">
        <v>22</v>
      </c>
      <c r="C104" s="65">
        <f t="shared" si="8"/>
        <v>152</v>
      </c>
      <c r="D104" s="80">
        <f>E4-C104</f>
        <v>43059</v>
      </c>
      <c r="E104" s="67" t="s">
        <v>162</v>
      </c>
      <c r="F104" s="67" t="s">
        <v>47</v>
      </c>
      <c r="G104" s="68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2.75" customHeight="1">
      <c r="A105" s="21"/>
      <c r="B105" s="69">
        <v>22</v>
      </c>
      <c r="C105" s="65">
        <f t="shared" si="8"/>
        <v>152</v>
      </c>
      <c r="D105" s="85">
        <f>E4-C105</f>
        <v>43059</v>
      </c>
      <c r="E105" s="34" t="s">
        <v>173</v>
      </c>
      <c r="F105" s="71" t="s">
        <v>60</v>
      </c>
      <c r="G105" s="68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ht="12.75" customHeight="1">
      <c r="A106" s="21"/>
      <c r="B106" s="64">
        <v>22</v>
      </c>
      <c r="C106" s="65">
        <f t="shared" si="8"/>
        <v>152</v>
      </c>
      <c r="D106" s="80">
        <f>$E$4-C106</f>
        <v>43059</v>
      </c>
      <c r="E106" s="35" t="s">
        <v>69</v>
      </c>
      <c r="F106" s="67" t="s">
        <v>55</v>
      </c>
      <c r="G106" s="68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.75" customHeight="1">
      <c r="A107" s="26"/>
      <c r="B107" s="73">
        <v>22</v>
      </c>
      <c r="C107" s="74">
        <f t="shared" si="8"/>
        <v>152</v>
      </c>
      <c r="D107" s="86">
        <f>E4-C105</f>
        <v>43059</v>
      </c>
      <c r="E107" s="45" t="str">
        <f>TRIM(15%*G3) &amp; " Teams (15% of goal)"</f>
        <v>15 Teams (15% of goal)</v>
      </c>
      <c r="F107" s="76" t="s">
        <v>56</v>
      </c>
      <c r="G107" s="68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.75" customHeight="1">
      <c r="A108" s="26"/>
      <c r="B108" s="73">
        <v>22</v>
      </c>
      <c r="C108" s="74">
        <f t="shared" si="8"/>
        <v>152</v>
      </c>
      <c r="D108" s="86">
        <f>E4-C105</f>
        <v>43059</v>
      </c>
      <c r="E108" s="45" t="str">
        <f>13%*G4 &amp; " Participants (13% of goal)"</f>
        <v>130 Participants (13% of goal)</v>
      </c>
      <c r="F108" s="76" t="s">
        <v>56</v>
      </c>
      <c r="G108" s="68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.75" customHeight="1">
      <c r="A109" s="26"/>
      <c r="B109" s="73">
        <v>22</v>
      </c>
      <c r="C109" s="74">
        <f t="shared" si="8"/>
        <v>152</v>
      </c>
      <c r="D109" s="86">
        <f>E4-C105</f>
        <v>43059</v>
      </c>
      <c r="E109" s="46" t="str">
        <f>DOLLAR(63%*G5) &amp; " of Sponsorship (63% of goal)"</f>
        <v>$12,600.00 of Sponsorship (63% of goal)</v>
      </c>
      <c r="F109" s="76" t="s">
        <v>56</v>
      </c>
      <c r="G109" s="68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.75" customHeight="1">
      <c r="A110" s="26"/>
      <c r="B110" s="73">
        <v>22</v>
      </c>
      <c r="C110" s="74">
        <f t="shared" si="8"/>
        <v>152</v>
      </c>
      <c r="D110" s="86">
        <f>E4-C105</f>
        <v>43059</v>
      </c>
      <c r="E110" s="45" t="str">
        <f>DOLLAR(9%*G6) &amp; " of Fundraising (9% of goal)"</f>
        <v>$7,200.00 of Fundraising (9% of goal)</v>
      </c>
      <c r="F110" s="76" t="s">
        <v>56</v>
      </c>
      <c r="G110" s="68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2.75" customHeight="1">
      <c r="A111" s="21"/>
      <c r="B111" s="79">
        <v>21</v>
      </c>
      <c r="C111" s="65">
        <f t="shared" si="8"/>
        <v>145</v>
      </c>
      <c r="D111" s="80">
        <f t="shared" ref="D111:D121" si="9">$E$4-C111</f>
        <v>43066</v>
      </c>
      <c r="E111" s="67" t="s">
        <v>132</v>
      </c>
      <c r="F111" s="67" t="s">
        <v>47</v>
      </c>
      <c r="G111" s="68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26.25">
      <c r="A112" s="22"/>
      <c r="B112" s="69">
        <v>21</v>
      </c>
      <c r="C112" s="69">
        <f t="shared" si="8"/>
        <v>145</v>
      </c>
      <c r="D112" s="85">
        <f t="shared" si="9"/>
        <v>43066</v>
      </c>
      <c r="E112" s="67" t="s">
        <v>174</v>
      </c>
      <c r="F112" s="71" t="s">
        <v>255</v>
      </c>
      <c r="G112" s="7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>
      <c r="A113" s="21"/>
      <c r="B113" s="64">
        <v>21</v>
      </c>
      <c r="C113" s="65">
        <f t="shared" si="8"/>
        <v>145</v>
      </c>
      <c r="D113" s="80">
        <f t="shared" si="9"/>
        <v>43066</v>
      </c>
      <c r="E113" s="67" t="s">
        <v>175</v>
      </c>
      <c r="F113" s="67" t="s">
        <v>47</v>
      </c>
      <c r="G113" s="68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2.75" customHeight="1">
      <c r="A114" s="21"/>
      <c r="B114" s="64">
        <v>21</v>
      </c>
      <c r="C114" s="65">
        <f t="shared" si="8"/>
        <v>145</v>
      </c>
      <c r="D114" s="80">
        <f t="shared" si="9"/>
        <v>43066</v>
      </c>
      <c r="E114" s="67" t="s">
        <v>176</v>
      </c>
      <c r="F114" s="67" t="s">
        <v>47</v>
      </c>
      <c r="G114" s="68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2.75" customHeight="1">
      <c r="A115" s="21"/>
      <c r="B115" s="79">
        <v>20</v>
      </c>
      <c r="C115" s="65">
        <f t="shared" si="8"/>
        <v>138</v>
      </c>
      <c r="D115" s="80">
        <f t="shared" si="9"/>
        <v>43073</v>
      </c>
      <c r="E115" s="35" t="s">
        <v>161</v>
      </c>
      <c r="F115" s="67" t="s">
        <v>257</v>
      </c>
      <c r="G115" s="68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.75" customHeight="1">
      <c r="A116" s="21"/>
      <c r="B116" s="79">
        <v>20</v>
      </c>
      <c r="C116" s="65">
        <f t="shared" si="8"/>
        <v>138</v>
      </c>
      <c r="D116" s="80">
        <f t="shared" si="9"/>
        <v>43073</v>
      </c>
      <c r="E116" s="67" t="s">
        <v>177</v>
      </c>
      <c r="F116" s="67" t="s">
        <v>258</v>
      </c>
      <c r="G116" s="68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.75" customHeight="1">
      <c r="A117" s="21"/>
      <c r="B117" s="79">
        <v>20</v>
      </c>
      <c r="C117" s="65">
        <f t="shared" si="8"/>
        <v>138</v>
      </c>
      <c r="D117" s="80">
        <f t="shared" si="9"/>
        <v>43073</v>
      </c>
      <c r="E117" s="35" t="s">
        <v>71</v>
      </c>
      <c r="F117" s="67" t="s">
        <v>50</v>
      </c>
      <c r="G117" s="68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.75" customHeight="1">
      <c r="A118" s="21"/>
      <c r="B118" s="79">
        <v>20</v>
      </c>
      <c r="C118" s="65">
        <f t="shared" si="8"/>
        <v>138</v>
      </c>
      <c r="D118" s="80">
        <f t="shared" si="9"/>
        <v>43073</v>
      </c>
      <c r="E118" s="67" t="s">
        <v>160</v>
      </c>
      <c r="F118" s="67" t="s">
        <v>54</v>
      </c>
      <c r="G118" s="68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.75" customHeight="1">
      <c r="A119" s="21"/>
      <c r="B119" s="79">
        <v>20</v>
      </c>
      <c r="C119" s="65">
        <f t="shared" si="8"/>
        <v>138</v>
      </c>
      <c r="D119" s="80">
        <f t="shared" si="9"/>
        <v>43073</v>
      </c>
      <c r="E119" s="67" t="s">
        <v>178</v>
      </c>
      <c r="F119" s="67" t="s">
        <v>60</v>
      </c>
      <c r="G119" s="68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.75" customHeight="1">
      <c r="A120" s="21"/>
      <c r="B120" s="79">
        <v>20</v>
      </c>
      <c r="C120" s="65">
        <f t="shared" si="8"/>
        <v>138</v>
      </c>
      <c r="D120" s="80">
        <f t="shared" si="9"/>
        <v>43073</v>
      </c>
      <c r="E120" s="67" t="s">
        <v>179</v>
      </c>
      <c r="F120" s="67" t="s">
        <v>258</v>
      </c>
      <c r="G120" s="68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2.75" customHeight="1">
      <c r="A121" s="21"/>
      <c r="B121" s="64">
        <v>20</v>
      </c>
      <c r="C121" s="65">
        <f t="shared" si="8"/>
        <v>138</v>
      </c>
      <c r="D121" s="80">
        <f t="shared" si="9"/>
        <v>43073</v>
      </c>
      <c r="E121" s="34" t="s">
        <v>68</v>
      </c>
      <c r="F121" s="67" t="s">
        <v>60</v>
      </c>
      <c r="G121" s="68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.75" customHeight="1">
      <c r="A122" s="21"/>
      <c r="B122" s="64">
        <v>20</v>
      </c>
      <c r="C122" s="65">
        <f t="shared" si="8"/>
        <v>138</v>
      </c>
      <c r="D122" s="80">
        <f t="shared" ref="D122:D126" si="10">$E$4-C122</f>
        <v>43073</v>
      </c>
      <c r="E122" s="35" t="s">
        <v>180</v>
      </c>
      <c r="F122" s="67" t="s">
        <v>55</v>
      </c>
      <c r="G122" s="68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.75" customHeight="1">
      <c r="A123" s="21"/>
      <c r="B123" s="64">
        <v>19</v>
      </c>
      <c r="C123" s="65">
        <f t="shared" si="8"/>
        <v>131</v>
      </c>
      <c r="D123" s="80">
        <f t="shared" si="10"/>
        <v>43080</v>
      </c>
      <c r="E123" s="67" t="s">
        <v>181</v>
      </c>
      <c r="F123" s="67" t="s">
        <v>47</v>
      </c>
      <c r="G123" s="68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.75" customHeight="1">
      <c r="A124" s="24"/>
      <c r="B124" s="81">
        <v>19</v>
      </c>
      <c r="C124" s="82">
        <f t="shared" si="8"/>
        <v>131</v>
      </c>
      <c r="D124" s="83">
        <f t="shared" si="10"/>
        <v>43080</v>
      </c>
      <c r="E124" s="96" t="s">
        <v>182</v>
      </c>
      <c r="F124" s="52" t="s">
        <v>47</v>
      </c>
      <c r="G124" s="68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ht="12.75" customHeight="1">
      <c r="A125" s="21"/>
      <c r="B125" s="79">
        <v>19</v>
      </c>
      <c r="C125" s="65">
        <f t="shared" si="8"/>
        <v>131</v>
      </c>
      <c r="D125" s="80">
        <f t="shared" si="10"/>
        <v>43080</v>
      </c>
      <c r="E125" s="67" t="s">
        <v>153</v>
      </c>
      <c r="F125" s="67" t="s">
        <v>254</v>
      </c>
      <c r="G125" s="68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26.25">
      <c r="A126" s="22"/>
      <c r="B126" s="84">
        <v>18</v>
      </c>
      <c r="C126" s="69">
        <f t="shared" si="8"/>
        <v>124</v>
      </c>
      <c r="D126" s="85">
        <f t="shared" si="10"/>
        <v>43087</v>
      </c>
      <c r="E126" s="67" t="s">
        <v>183</v>
      </c>
      <c r="F126" s="71" t="s">
        <v>60</v>
      </c>
      <c r="G126" s="72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4.25" customHeight="1">
      <c r="A127" s="21"/>
      <c r="B127" s="79">
        <v>18</v>
      </c>
      <c r="C127" s="65">
        <f t="shared" si="8"/>
        <v>124</v>
      </c>
      <c r="D127" s="80">
        <f>E4-C127</f>
        <v>43087</v>
      </c>
      <c r="E127" s="67" t="s">
        <v>162</v>
      </c>
      <c r="F127" s="67" t="s">
        <v>47</v>
      </c>
      <c r="G127" s="68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.75" customHeight="1">
      <c r="A128" s="26"/>
      <c r="B128" s="73">
        <v>18</v>
      </c>
      <c r="C128" s="74">
        <f t="shared" si="8"/>
        <v>124</v>
      </c>
      <c r="D128" s="75">
        <f t="shared" ref="D128:D137" si="11">$E$4-C128</f>
        <v>43087</v>
      </c>
      <c r="E128" s="45" t="str">
        <f>20%*G3 &amp; " Teams (20% of goal)"</f>
        <v>20 Teams (20% of goal)</v>
      </c>
      <c r="F128" s="76" t="s">
        <v>56</v>
      </c>
      <c r="G128" s="68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2.75" customHeight="1">
      <c r="A129" s="26"/>
      <c r="B129" s="73">
        <v>18</v>
      </c>
      <c r="C129" s="74">
        <f t="shared" si="8"/>
        <v>124</v>
      </c>
      <c r="D129" s="75">
        <f t="shared" si="11"/>
        <v>43087</v>
      </c>
      <c r="E129" s="45" t="str">
        <f>15%*G4 &amp; " Participants (15% of goal)"</f>
        <v>150 Participants (15% of goal)</v>
      </c>
      <c r="F129" s="76" t="s">
        <v>56</v>
      </c>
      <c r="G129" s="68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.75" customHeight="1">
      <c r="A130" s="26"/>
      <c r="B130" s="73">
        <v>18</v>
      </c>
      <c r="C130" s="74">
        <f t="shared" si="8"/>
        <v>124</v>
      </c>
      <c r="D130" s="75">
        <f t="shared" si="11"/>
        <v>43087</v>
      </c>
      <c r="E130" s="45" t="str">
        <f>DOLLAR(75%*G5) &amp; " of Sponsorship (75% of goal)"</f>
        <v>$15,000.00 of Sponsorship (75% of goal)</v>
      </c>
      <c r="F130" s="76" t="s">
        <v>56</v>
      </c>
      <c r="G130" s="68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.75" customHeight="1">
      <c r="A131" s="26"/>
      <c r="B131" s="73">
        <v>18</v>
      </c>
      <c r="C131" s="74">
        <f t="shared" si="8"/>
        <v>124</v>
      </c>
      <c r="D131" s="75">
        <f t="shared" si="11"/>
        <v>43087</v>
      </c>
      <c r="E131" s="45" t="str">
        <f>DOLLAR(10%*G6) &amp; " of Fundraising (10% of goal)"</f>
        <v>$8,000.00 of Fundraising (10% of goal)</v>
      </c>
      <c r="F131" s="76" t="s">
        <v>56</v>
      </c>
      <c r="G131" s="68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2.75" customHeight="1">
      <c r="A132" s="21"/>
      <c r="B132" s="64">
        <v>17</v>
      </c>
      <c r="C132" s="65">
        <f t="shared" si="8"/>
        <v>117</v>
      </c>
      <c r="D132" s="66">
        <f t="shared" si="11"/>
        <v>43094</v>
      </c>
      <c r="E132" s="35" t="s">
        <v>72</v>
      </c>
      <c r="F132" s="67" t="s">
        <v>73</v>
      </c>
      <c r="G132" s="68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2.75" customHeight="1">
      <c r="A133" s="21"/>
      <c r="B133" s="79">
        <v>17</v>
      </c>
      <c r="C133" s="65">
        <f t="shared" si="8"/>
        <v>117</v>
      </c>
      <c r="D133" s="80">
        <f t="shared" si="11"/>
        <v>43094</v>
      </c>
      <c r="E133" s="67" t="s">
        <v>184</v>
      </c>
      <c r="F133" s="67" t="s">
        <v>73</v>
      </c>
      <c r="G133" s="68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>
      <c r="A134" s="22"/>
      <c r="B134" s="69">
        <v>16</v>
      </c>
      <c r="C134" s="69">
        <f t="shared" si="8"/>
        <v>110</v>
      </c>
      <c r="D134" s="70">
        <f t="shared" si="11"/>
        <v>43101</v>
      </c>
      <c r="E134" s="67" t="s">
        <v>185</v>
      </c>
      <c r="F134" s="71" t="s">
        <v>255</v>
      </c>
      <c r="G134" s="7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12.75" customHeight="1">
      <c r="A135" s="21"/>
      <c r="B135" s="64">
        <v>16</v>
      </c>
      <c r="C135" s="65">
        <f t="shared" si="8"/>
        <v>110</v>
      </c>
      <c r="D135" s="66">
        <f t="shared" si="11"/>
        <v>43101</v>
      </c>
      <c r="E135" s="35" t="s">
        <v>74</v>
      </c>
      <c r="F135" s="67" t="s">
        <v>254</v>
      </c>
      <c r="G135" s="68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2.75" customHeight="1">
      <c r="A136" s="21"/>
      <c r="B136" s="64">
        <v>16</v>
      </c>
      <c r="C136" s="65">
        <f t="shared" si="8"/>
        <v>110</v>
      </c>
      <c r="D136" s="80">
        <f t="shared" si="11"/>
        <v>43101</v>
      </c>
      <c r="E136" s="35" t="s">
        <v>75</v>
      </c>
      <c r="F136" s="67" t="s">
        <v>258</v>
      </c>
      <c r="G136" s="68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.75" customHeight="1">
      <c r="A137" s="21"/>
      <c r="B137" s="64">
        <v>16</v>
      </c>
      <c r="C137" s="65">
        <f t="shared" si="8"/>
        <v>110</v>
      </c>
      <c r="D137" s="80">
        <f t="shared" si="11"/>
        <v>43101</v>
      </c>
      <c r="E137" s="67" t="s">
        <v>186</v>
      </c>
      <c r="F137" s="67" t="s">
        <v>47</v>
      </c>
      <c r="G137" s="68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2.75" customHeight="1">
      <c r="A138" s="21"/>
      <c r="B138" s="64">
        <v>16</v>
      </c>
      <c r="C138" s="65">
        <f t="shared" si="8"/>
        <v>110</v>
      </c>
      <c r="D138" s="80">
        <f>E4-C138</f>
        <v>43101</v>
      </c>
      <c r="E138" s="67" t="s">
        <v>178</v>
      </c>
      <c r="F138" s="67" t="s">
        <v>47</v>
      </c>
      <c r="G138" s="68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2.75" customHeight="1">
      <c r="A139" s="21"/>
      <c r="B139" s="64">
        <v>16</v>
      </c>
      <c r="C139" s="65">
        <f t="shared" si="8"/>
        <v>110</v>
      </c>
      <c r="D139" s="80">
        <f t="shared" ref="D139:D146" si="12">$E$4-C139</f>
        <v>43101</v>
      </c>
      <c r="E139" s="67" t="s">
        <v>187</v>
      </c>
      <c r="F139" s="67" t="s">
        <v>254</v>
      </c>
      <c r="G139" s="68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.75" customHeight="1">
      <c r="A140" s="21"/>
      <c r="B140" s="64">
        <v>16</v>
      </c>
      <c r="C140" s="65">
        <f t="shared" si="8"/>
        <v>110</v>
      </c>
      <c r="D140" s="80">
        <f t="shared" si="12"/>
        <v>43101</v>
      </c>
      <c r="E140" s="67" t="s">
        <v>160</v>
      </c>
      <c r="F140" s="67" t="s">
        <v>54</v>
      </c>
      <c r="G140" s="68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.75" customHeight="1">
      <c r="A141" s="21"/>
      <c r="B141" s="64">
        <v>16</v>
      </c>
      <c r="C141" s="65">
        <f t="shared" si="8"/>
        <v>110</v>
      </c>
      <c r="D141" s="80">
        <f t="shared" si="12"/>
        <v>43101</v>
      </c>
      <c r="E141" s="63" t="str">
        <f>HYPERLINK("http://community.alz.org/groups/resources/item/20/63/550","New Team Kickoff Planning - determine date, venue, time, secure speakers")</f>
        <v>New Team Kickoff Planning - determine date, venue, time, secure speakers</v>
      </c>
      <c r="F141" s="67" t="s">
        <v>60</v>
      </c>
      <c r="G141" s="68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25.5">
      <c r="A142" s="22"/>
      <c r="B142" s="69">
        <v>16</v>
      </c>
      <c r="C142" s="69">
        <f t="shared" si="8"/>
        <v>110</v>
      </c>
      <c r="D142" s="70">
        <f t="shared" si="12"/>
        <v>43101</v>
      </c>
      <c r="E142" s="34" t="s">
        <v>76</v>
      </c>
      <c r="F142" s="71" t="s">
        <v>73</v>
      </c>
      <c r="G142" s="7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2.75" customHeight="1">
      <c r="A143" s="21"/>
      <c r="B143" s="64">
        <v>16</v>
      </c>
      <c r="C143" s="65">
        <f t="shared" si="8"/>
        <v>110</v>
      </c>
      <c r="D143" s="66">
        <f t="shared" si="12"/>
        <v>43101</v>
      </c>
      <c r="E143" s="67" t="s">
        <v>188</v>
      </c>
      <c r="F143" s="67" t="s">
        <v>73</v>
      </c>
      <c r="G143" s="68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.75" customHeight="1">
      <c r="A144" s="21"/>
      <c r="B144" s="64">
        <v>15</v>
      </c>
      <c r="C144" s="65">
        <f t="shared" si="8"/>
        <v>103</v>
      </c>
      <c r="D144" s="66">
        <f t="shared" si="12"/>
        <v>43108</v>
      </c>
      <c r="E144" s="35" t="s">
        <v>77</v>
      </c>
      <c r="F144" s="67" t="s">
        <v>73</v>
      </c>
      <c r="G144" s="68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.75" customHeight="1">
      <c r="A145" s="21"/>
      <c r="B145" s="64">
        <v>15</v>
      </c>
      <c r="C145" s="65">
        <f t="shared" si="8"/>
        <v>103</v>
      </c>
      <c r="D145" s="66">
        <f t="shared" si="12"/>
        <v>43108</v>
      </c>
      <c r="E145" s="67" t="s">
        <v>161</v>
      </c>
      <c r="F145" s="67" t="s">
        <v>257</v>
      </c>
      <c r="G145" s="68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.75" customHeight="1">
      <c r="A146" s="21"/>
      <c r="B146" s="64">
        <v>14</v>
      </c>
      <c r="C146" s="65">
        <f t="shared" si="8"/>
        <v>96</v>
      </c>
      <c r="D146" s="80">
        <f t="shared" si="12"/>
        <v>43115</v>
      </c>
      <c r="E146" s="67" t="s">
        <v>153</v>
      </c>
      <c r="F146" s="67" t="s">
        <v>254</v>
      </c>
      <c r="G146" s="68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.75" customHeight="1">
      <c r="A147" s="21"/>
      <c r="B147" s="64">
        <v>14</v>
      </c>
      <c r="C147" s="65">
        <f t="shared" si="8"/>
        <v>96</v>
      </c>
      <c r="D147" s="80">
        <f>E4-C147</f>
        <v>43115</v>
      </c>
      <c r="E147" s="67" t="s">
        <v>189</v>
      </c>
      <c r="F147" s="67" t="s">
        <v>60</v>
      </c>
      <c r="G147" s="68"/>
      <c r="H147" s="17"/>
      <c r="I147" s="17"/>
      <c r="J147" s="30"/>
      <c r="K147" s="31"/>
      <c r="L147" s="32"/>
      <c r="M147" s="15"/>
      <c r="N147" s="15"/>
      <c r="O147" s="17"/>
      <c r="P147" s="17"/>
      <c r="Q147" s="30"/>
      <c r="R147" s="31"/>
      <c r="S147" s="32"/>
      <c r="T147" s="15"/>
      <c r="U147" s="15"/>
      <c r="V147" s="15"/>
      <c r="W147" s="15"/>
      <c r="X147" s="15"/>
      <c r="Y147" s="15"/>
    </row>
    <row r="148" spans="1:25" ht="12.75" customHeight="1">
      <c r="A148" s="21"/>
      <c r="B148" s="64">
        <v>13</v>
      </c>
      <c r="C148" s="65">
        <f t="shared" si="8"/>
        <v>89</v>
      </c>
      <c r="D148" s="80">
        <f>E4-C148</f>
        <v>43122</v>
      </c>
      <c r="E148" s="63" t="str">
        <f>HYPERLINK("http://community.alz.org/groups/resources/item/20/22/41","Status Check on Team Retention numbers")</f>
        <v>Status Check on Team Retention numbers</v>
      </c>
      <c r="F148" s="67" t="s">
        <v>47</v>
      </c>
      <c r="G148" s="68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.75" customHeight="1">
      <c r="A149" s="21"/>
      <c r="B149" s="64">
        <v>13</v>
      </c>
      <c r="C149" s="65">
        <f t="shared" si="8"/>
        <v>89</v>
      </c>
      <c r="D149" s="80">
        <f t="shared" ref="D149:D158" si="13">$E$4-C149</f>
        <v>43122</v>
      </c>
      <c r="E149" s="63" t="str">
        <f>HYPERLINK("http://community.alz.org/groups/resources/item/20/25/54","Begin planning for Challenge Week")</f>
        <v>Begin planning for Challenge Week</v>
      </c>
      <c r="F149" s="67" t="s">
        <v>260</v>
      </c>
      <c r="G149" s="68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2.75" customHeight="1">
      <c r="A150" s="21"/>
      <c r="B150" s="64">
        <v>13</v>
      </c>
      <c r="C150" s="65">
        <f t="shared" si="8"/>
        <v>89</v>
      </c>
      <c r="D150" s="66">
        <f t="shared" si="13"/>
        <v>43122</v>
      </c>
      <c r="E150" s="67" t="s">
        <v>190</v>
      </c>
      <c r="F150" s="67" t="s">
        <v>60</v>
      </c>
      <c r="G150" s="68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.75" customHeight="1">
      <c r="A151" s="26"/>
      <c r="B151" s="73">
        <v>13</v>
      </c>
      <c r="C151" s="74">
        <f t="shared" si="8"/>
        <v>89</v>
      </c>
      <c r="D151" s="75">
        <f t="shared" si="13"/>
        <v>43122</v>
      </c>
      <c r="E151" s="45" t="str">
        <f>35%*G3 &amp; " Teams (35% of goal)"</f>
        <v>35 Teams (35% of goal)</v>
      </c>
      <c r="F151" s="76" t="s">
        <v>56</v>
      </c>
      <c r="G151" s="68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.75" customHeight="1">
      <c r="A152" s="26"/>
      <c r="B152" s="73">
        <v>13</v>
      </c>
      <c r="C152" s="74">
        <f t="shared" si="8"/>
        <v>89</v>
      </c>
      <c r="D152" s="75">
        <f t="shared" si="13"/>
        <v>43122</v>
      </c>
      <c r="E152" s="45" t="str">
        <f>20%*G4 &amp; " Participants (20% of goal)"</f>
        <v>200 Participants (20% of goal)</v>
      </c>
      <c r="F152" s="76" t="s">
        <v>56</v>
      </c>
      <c r="G152" s="68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.75" customHeight="1">
      <c r="A153" s="26"/>
      <c r="B153" s="73">
        <v>13</v>
      </c>
      <c r="C153" s="74">
        <f t="shared" si="8"/>
        <v>89</v>
      </c>
      <c r="D153" s="75">
        <f t="shared" si="13"/>
        <v>43122</v>
      </c>
      <c r="E153" s="45" t="str">
        <f>DOLLAR(100%*G5) &amp; " of Sponsorship (100% of goal)"</f>
        <v>$20,000.00 of Sponsorship (100% of goal)</v>
      </c>
      <c r="F153" s="76" t="s">
        <v>56</v>
      </c>
      <c r="G153" s="68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.75" customHeight="1">
      <c r="A154" s="26"/>
      <c r="B154" s="73">
        <v>13</v>
      </c>
      <c r="C154" s="74">
        <f t="shared" si="8"/>
        <v>89</v>
      </c>
      <c r="D154" s="75">
        <f t="shared" si="13"/>
        <v>43122</v>
      </c>
      <c r="E154" s="45" t="str">
        <f>DOLLAR(15%*G6) &amp; " of Fundraising (15% of goal)"</f>
        <v>$12,000.00 of Fundraising (15% of goal)</v>
      </c>
      <c r="F154" s="76" t="s">
        <v>56</v>
      </c>
      <c r="G154" s="68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s="123" customFormat="1" ht="12.75" customHeight="1">
      <c r="A155" s="119"/>
      <c r="B155" s="69">
        <v>12</v>
      </c>
      <c r="C155" s="69">
        <f t="shared" si="8"/>
        <v>82</v>
      </c>
      <c r="D155" s="87">
        <f t="shared" si="13"/>
        <v>43129</v>
      </c>
      <c r="E155" s="120" t="s">
        <v>191</v>
      </c>
      <c r="F155" s="120" t="s">
        <v>255</v>
      </c>
      <c r="G155" s="121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</row>
    <row r="156" spans="1:25" ht="12.75" customHeight="1">
      <c r="A156" s="21"/>
      <c r="B156" s="64">
        <v>12</v>
      </c>
      <c r="C156" s="65">
        <f t="shared" si="8"/>
        <v>82</v>
      </c>
      <c r="D156" s="66">
        <f t="shared" si="13"/>
        <v>43129</v>
      </c>
      <c r="E156" s="35" t="s">
        <v>74</v>
      </c>
      <c r="F156" s="67" t="s">
        <v>254</v>
      </c>
      <c r="G156" s="68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.75" customHeight="1">
      <c r="A157" s="21"/>
      <c r="B157" s="64">
        <v>12</v>
      </c>
      <c r="C157" s="65">
        <f t="shared" si="8"/>
        <v>82</v>
      </c>
      <c r="D157" s="80">
        <f t="shared" si="13"/>
        <v>43129</v>
      </c>
      <c r="E157" s="35" t="s">
        <v>78</v>
      </c>
      <c r="F157" s="67" t="s">
        <v>258</v>
      </c>
      <c r="G157" s="68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.75" customHeight="1">
      <c r="A158" s="21"/>
      <c r="B158" s="64">
        <v>12</v>
      </c>
      <c r="C158" s="65">
        <f t="shared" si="8"/>
        <v>82</v>
      </c>
      <c r="D158" s="80">
        <f t="shared" si="13"/>
        <v>43129</v>
      </c>
      <c r="E158" s="67" t="s">
        <v>178</v>
      </c>
      <c r="F158" s="67" t="s">
        <v>60</v>
      </c>
      <c r="G158" s="68"/>
      <c r="H158" s="17"/>
      <c r="I158" s="17"/>
      <c r="J158" s="30"/>
      <c r="K158" s="31"/>
      <c r="L158" s="32"/>
      <c r="M158" s="15"/>
      <c r="N158" s="15"/>
      <c r="O158" s="17"/>
      <c r="P158" s="17"/>
      <c r="Q158" s="30"/>
      <c r="R158" s="31"/>
      <c r="S158" s="32"/>
      <c r="T158" s="15"/>
      <c r="U158" s="15"/>
      <c r="V158" s="15"/>
      <c r="W158" s="15"/>
      <c r="X158" s="15"/>
      <c r="Y158" s="15"/>
    </row>
    <row r="159" spans="1:25" ht="12.75" customHeight="1">
      <c r="A159" s="21"/>
      <c r="B159" s="64">
        <v>12</v>
      </c>
      <c r="C159" s="65">
        <f t="shared" si="8"/>
        <v>82</v>
      </c>
      <c r="D159" s="80">
        <f t="shared" ref="D159:D167" si="14">$E$4-C159</f>
        <v>43129</v>
      </c>
      <c r="E159" s="67" t="s">
        <v>160</v>
      </c>
      <c r="F159" s="67" t="s">
        <v>54</v>
      </c>
      <c r="G159" s="68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>
      <c r="A160" s="21"/>
      <c r="B160" s="64">
        <v>12</v>
      </c>
      <c r="C160" s="65">
        <f t="shared" si="8"/>
        <v>82</v>
      </c>
      <c r="D160" s="66">
        <f t="shared" si="14"/>
        <v>43129</v>
      </c>
      <c r="E160" s="67" t="s">
        <v>192</v>
      </c>
      <c r="F160" s="67" t="s">
        <v>60</v>
      </c>
      <c r="G160" s="68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.75" customHeight="1">
      <c r="A161" s="21"/>
      <c r="B161" s="64">
        <v>12</v>
      </c>
      <c r="C161" s="65">
        <f t="shared" si="8"/>
        <v>82</v>
      </c>
      <c r="D161" s="66">
        <f t="shared" si="14"/>
        <v>43129</v>
      </c>
      <c r="E161" s="67" t="s">
        <v>193</v>
      </c>
      <c r="F161" s="67" t="s">
        <v>254</v>
      </c>
      <c r="G161" s="68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.75" customHeight="1">
      <c r="A162" s="21"/>
      <c r="B162" s="64">
        <v>12</v>
      </c>
      <c r="C162" s="65">
        <v>82</v>
      </c>
      <c r="D162" s="66">
        <f t="shared" si="14"/>
        <v>43129</v>
      </c>
      <c r="E162" s="35" t="s">
        <v>79</v>
      </c>
      <c r="F162" s="67" t="s">
        <v>44</v>
      </c>
      <c r="G162" s="68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.75" customHeight="1">
      <c r="A163" s="21"/>
      <c r="B163" s="64">
        <v>11</v>
      </c>
      <c r="C163" s="65">
        <f t="shared" ref="C163:C183" si="15">(B163*7)-2</f>
        <v>75</v>
      </c>
      <c r="D163" s="66">
        <f t="shared" si="14"/>
        <v>43136</v>
      </c>
      <c r="E163" s="67" t="s">
        <v>161</v>
      </c>
      <c r="F163" s="67" t="s">
        <v>257</v>
      </c>
      <c r="G163" s="68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.75" customHeight="1">
      <c r="A164" s="21"/>
      <c r="B164" s="64">
        <v>11</v>
      </c>
      <c r="C164" s="65">
        <f t="shared" si="15"/>
        <v>75</v>
      </c>
      <c r="D164" s="66">
        <f t="shared" si="14"/>
        <v>43136</v>
      </c>
      <c r="E164" s="67" t="s">
        <v>194</v>
      </c>
      <c r="F164" s="67" t="s">
        <v>60</v>
      </c>
      <c r="G164" s="68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.75" customHeight="1">
      <c r="A165" s="21"/>
      <c r="B165" s="64">
        <v>11</v>
      </c>
      <c r="C165" s="65">
        <f t="shared" si="15"/>
        <v>75</v>
      </c>
      <c r="D165" s="66">
        <f t="shared" si="14"/>
        <v>43136</v>
      </c>
      <c r="E165" s="67" t="s">
        <v>195</v>
      </c>
      <c r="F165" s="67" t="s">
        <v>60</v>
      </c>
      <c r="G165" s="68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.75" customHeight="1">
      <c r="A166" s="21"/>
      <c r="B166" s="64">
        <v>10</v>
      </c>
      <c r="C166" s="65">
        <f t="shared" si="15"/>
        <v>68</v>
      </c>
      <c r="D166" s="80">
        <f t="shared" si="14"/>
        <v>43143</v>
      </c>
      <c r="E166" s="67" t="s">
        <v>153</v>
      </c>
      <c r="F166" s="67" t="s">
        <v>48</v>
      </c>
      <c r="G166" s="68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.75" customHeight="1">
      <c r="A167" s="21"/>
      <c r="B167" s="64">
        <v>10</v>
      </c>
      <c r="C167" s="65">
        <f t="shared" si="15"/>
        <v>68</v>
      </c>
      <c r="D167" s="80">
        <f t="shared" si="14"/>
        <v>43143</v>
      </c>
      <c r="E167" s="67" t="s">
        <v>178</v>
      </c>
      <c r="F167" s="67" t="s">
        <v>60</v>
      </c>
      <c r="G167" s="68"/>
      <c r="H167" s="17"/>
      <c r="I167" s="17"/>
      <c r="J167" s="30"/>
      <c r="K167" s="31"/>
      <c r="L167" s="32"/>
      <c r="M167" s="15"/>
      <c r="N167" s="15"/>
      <c r="O167" s="17"/>
      <c r="P167" s="17"/>
      <c r="Q167" s="30"/>
      <c r="R167" s="31"/>
      <c r="S167" s="32"/>
      <c r="T167" s="15"/>
      <c r="U167" s="15"/>
      <c r="V167" s="15"/>
      <c r="W167" s="15"/>
      <c r="X167" s="15"/>
      <c r="Y167" s="15"/>
    </row>
    <row r="168" spans="1:25" ht="12.75" customHeight="1">
      <c r="A168" s="21"/>
      <c r="B168" s="64">
        <v>10</v>
      </c>
      <c r="C168" s="65">
        <f t="shared" si="15"/>
        <v>68</v>
      </c>
      <c r="D168" s="66">
        <f t="shared" ref="D168:D171" si="16">$E$4-C168</f>
        <v>43143</v>
      </c>
      <c r="E168" s="35" t="s">
        <v>80</v>
      </c>
      <c r="F168" s="67" t="s">
        <v>81</v>
      </c>
      <c r="G168" s="68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.75" customHeight="1">
      <c r="A169" s="21"/>
      <c r="B169" s="64">
        <v>10</v>
      </c>
      <c r="C169" s="65">
        <f t="shared" si="15"/>
        <v>68</v>
      </c>
      <c r="D169" s="80">
        <f t="shared" si="16"/>
        <v>43143</v>
      </c>
      <c r="E169" s="35" t="s">
        <v>196</v>
      </c>
      <c r="F169" s="67" t="s">
        <v>82</v>
      </c>
      <c r="G169" s="68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.75" customHeight="1">
      <c r="A170" s="21"/>
      <c r="B170" s="64">
        <v>10</v>
      </c>
      <c r="C170" s="65">
        <f t="shared" si="15"/>
        <v>68</v>
      </c>
      <c r="D170" s="80">
        <f t="shared" si="16"/>
        <v>43143</v>
      </c>
      <c r="E170" s="67" t="s">
        <v>197</v>
      </c>
      <c r="F170" s="67" t="s">
        <v>73</v>
      </c>
      <c r="G170" s="68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.75" customHeight="1">
      <c r="A171" s="21"/>
      <c r="B171" s="64">
        <v>10</v>
      </c>
      <c r="C171" s="65">
        <f t="shared" si="15"/>
        <v>68</v>
      </c>
      <c r="D171" s="66">
        <f t="shared" si="16"/>
        <v>43143</v>
      </c>
      <c r="E171" s="35" t="s">
        <v>83</v>
      </c>
      <c r="F171" s="67" t="s">
        <v>47</v>
      </c>
      <c r="G171" s="68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.75" customHeight="1">
      <c r="A172" s="21"/>
      <c r="B172" s="64">
        <v>9</v>
      </c>
      <c r="C172" s="65">
        <f t="shared" si="15"/>
        <v>61</v>
      </c>
      <c r="D172" s="80">
        <f>E4-C172</f>
        <v>43150</v>
      </c>
      <c r="E172" s="67" t="s">
        <v>198</v>
      </c>
      <c r="F172" s="67" t="s">
        <v>60</v>
      </c>
      <c r="G172" s="68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.75" customHeight="1">
      <c r="A173" s="21"/>
      <c r="B173" s="64">
        <v>9</v>
      </c>
      <c r="C173" s="65">
        <f t="shared" si="15"/>
        <v>61</v>
      </c>
      <c r="D173" s="80">
        <f>E4-C173</f>
        <v>43150</v>
      </c>
      <c r="E173" s="67" t="s">
        <v>162</v>
      </c>
      <c r="F173" s="67" t="s">
        <v>47</v>
      </c>
      <c r="G173" s="68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2.75" customHeight="1">
      <c r="A174" s="24"/>
      <c r="B174" s="88">
        <v>9</v>
      </c>
      <c r="C174" s="89">
        <f t="shared" si="15"/>
        <v>61</v>
      </c>
      <c r="D174" s="90">
        <f t="shared" ref="D174:D183" si="17">$E$4-C174</f>
        <v>43150</v>
      </c>
      <c r="E174" s="96" t="s">
        <v>199</v>
      </c>
      <c r="F174" s="52" t="s">
        <v>60</v>
      </c>
      <c r="G174" s="68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ht="12.75" customHeight="1">
      <c r="A175" s="21"/>
      <c r="B175" s="64">
        <v>9</v>
      </c>
      <c r="C175" s="65">
        <f t="shared" si="15"/>
        <v>61</v>
      </c>
      <c r="D175" s="80">
        <f t="shared" si="17"/>
        <v>43150</v>
      </c>
      <c r="E175" s="35" t="s">
        <v>84</v>
      </c>
      <c r="F175" s="67" t="s">
        <v>73</v>
      </c>
      <c r="G175" s="68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.75" customHeight="1">
      <c r="A176" s="26"/>
      <c r="B176" s="73">
        <v>9</v>
      </c>
      <c r="C176" s="74">
        <f t="shared" si="15"/>
        <v>61</v>
      </c>
      <c r="D176" s="75">
        <f t="shared" si="17"/>
        <v>43150</v>
      </c>
      <c r="E176" s="45" t="str">
        <f>50%*G3 &amp; " Teams (50% of goal)"</f>
        <v>50 Teams (50% of goal)</v>
      </c>
      <c r="F176" s="76" t="s">
        <v>56</v>
      </c>
      <c r="G176" s="68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.75" customHeight="1">
      <c r="A177" s="26"/>
      <c r="B177" s="73">
        <v>9</v>
      </c>
      <c r="C177" s="74">
        <f t="shared" si="15"/>
        <v>61</v>
      </c>
      <c r="D177" s="75">
        <f t="shared" si="17"/>
        <v>43150</v>
      </c>
      <c r="E177" s="45" t="str">
        <f>40%*G4 &amp; " Participants (40% of goal)"</f>
        <v>400 Participants (40% of goal)</v>
      </c>
      <c r="F177" s="76" t="s">
        <v>56</v>
      </c>
      <c r="G177" s="68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.75" customHeight="1">
      <c r="A178" s="26"/>
      <c r="B178" s="73">
        <v>9</v>
      </c>
      <c r="C178" s="74">
        <f t="shared" si="15"/>
        <v>61</v>
      </c>
      <c r="D178" s="75">
        <f t="shared" si="17"/>
        <v>43150</v>
      </c>
      <c r="E178" s="45" t="str">
        <f>DOLLAR(100%*G5) &amp; " of Sponsorship (100% of goal)"</f>
        <v>$20,000.00 of Sponsorship (100% of goal)</v>
      </c>
      <c r="F178" s="76" t="s">
        <v>56</v>
      </c>
      <c r="G178" s="68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.75" customHeight="1">
      <c r="A179" s="26"/>
      <c r="B179" s="73">
        <v>9</v>
      </c>
      <c r="C179" s="74">
        <f t="shared" si="15"/>
        <v>61</v>
      </c>
      <c r="D179" s="75">
        <f t="shared" si="17"/>
        <v>43150</v>
      </c>
      <c r="E179" s="45" t="str">
        <f>DOLLAR(25%*G6) &amp; " of Fundraising (25% of goal)"</f>
        <v>$20,000.00 of Fundraising (25% of goal)</v>
      </c>
      <c r="F179" s="76" t="s">
        <v>56</v>
      </c>
      <c r="G179" s="68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26.25">
      <c r="A180" s="22"/>
      <c r="B180" s="69">
        <v>8</v>
      </c>
      <c r="C180" s="69">
        <f t="shared" si="15"/>
        <v>54</v>
      </c>
      <c r="D180" s="85">
        <f t="shared" si="17"/>
        <v>43157</v>
      </c>
      <c r="E180" s="67" t="s">
        <v>200</v>
      </c>
      <c r="F180" s="71" t="s">
        <v>60</v>
      </c>
      <c r="G180" s="7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12.75" customHeight="1">
      <c r="A181" s="21"/>
      <c r="B181" s="64">
        <v>8</v>
      </c>
      <c r="C181" s="65">
        <f t="shared" si="15"/>
        <v>54</v>
      </c>
      <c r="D181" s="80">
        <f t="shared" si="17"/>
        <v>43157</v>
      </c>
      <c r="E181" s="67" t="s">
        <v>201</v>
      </c>
      <c r="F181" s="67" t="s">
        <v>60</v>
      </c>
      <c r="G181" s="68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.75" customHeight="1">
      <c r="A182" s="21"/>
      <c r="B182" s="64">
        <v>8</v>
      </c>
      <c r="C182" s="65">
        <f t="shared" si="15"/>
        <v>54</v>
      </c>
      <c r="D182" s="80">
        <f t="shared" si="17"/>
        <v>43157</v>
      </c>
      <c r="E182" s="67" t="s">
        <v>202</v>
      </c>
      <c r="F182" s="67" t="s">
        <v>44</v>
      </c>
      <c r="G182" s="68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25.5">
      <c r="A183" s="22"/>
      <c r="B183" s="69">
        <v>8</v>
      </c>
      <c r="C183" s="69">
        <f t="shared" si="15"/>
        <v>54</v>
      </c>
      <c r="D183" s="85">
        <f t="shared" si="17"/>
        <v>43157</v>
      </c>
      <c r="E183" s="34" t="s">
        <v>85</v>
      </c>
      <c r="F183" s="71" t="s">
        <v>73</v>
      </c>
      <c r="G183" s="72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ht="12.75" customHeight="1">
      <c r="A184" s="21"/>
      <c r="B184" s="64">
        <v>8</v>
      </c>
      <c r="C184" s="65">
        <f t="shared" ref="C184:C210" si="18">(B184*7)-2</f>
        <v>54</v>
      </c>
      <c r="D184" s="80">
        <f t="shared" ref="D184:D210" si="19">$E$4-C184</f>
        <v>43157</v>
      </c>
      <c r="E184" s="67" t="s">
        <v>203</v>
      </c>
      <c r="F184" s="67" t="s">
        <v>63</v>
      </c>
      <c r="G184" s="68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.75" customHeight="1">
      <c r="A185" s="21"/>
      <c r="B185" s="64">
        <v>8</v>
      </c>
      <c r="C185" s="65">
        <f t="shared" si="18"/>
        <v>54</v>
      </c>
      <c r="D185" s="80">
        <f t="shared" si="19"/>
        <v>43157</v>
      </c>
      <c r="E185" s="67" t="s">
        <v>204</v>
      </c>
      <c r="F185" s="67" t="s">
        <v>63</v>
      </c>
      <c r="G185" s="68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.75" customHeight="1">
      <c r="A186" s="21"/>
      <c r="B186" s="64">
        <v>7</v>
      </c>
      <c r="C186" s="65">
        <f t="shared" si="18"/>
        <v>47</v>
      </c>
      <c r="D186" s="80">
        <f t="shared" si="19"/>
        <v>43164</v>
      </c>
      <c r="E186" s="35" t="s">
        <v>74</v>
      </c>
      <c r="F186" s="67" t="s">
        <v>254</v>
      </c>
      <c r="G186" s="68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.75" customHeight="1">
      <c r="A187" s="21"/>
      <c r="B187" s="64">
        <v>7</v>
      </c>
      <c r="C187" s="65">
        <f t="shared" si="18"/>
        <v>47</v>
      </c>
      <c r="D187" s="80">
        <f t="shared" si="19"/>
        <v>43164</v>
      </c>
      <c r="E187" s="67" t="s">
        <v>205</v>
      </c>
      <c r="F187" s="67" t="s">
        <v>255</v>
      </c>
      <c r="G187" s="68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26.25">
      <c r="A188" s="22"/>
      <c r="B188" s="69">
        <v>7</v>
      </c>
      <c r="C188" s="69">
        <f t="shared" si="18"/>
        <v>47</v>
      </c>
      <c r="D188" s="85">
        <f t="shared" si="19"/>
        <v>43164</v>
      </c>
      <c r="E188" s="67" t="s">
        <v>206</v>
      </c>
      <c r="F188" s="71" t="s">
        <v>73</v>
      </c>
      <c r="G188" s="72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ht="12.75" customHeight="1">
      <c r="A189" s="21"/>
      <c r="B189" s="64">
        <v>7</v>
      </c>
      <c r="C189" s="65">
        <f t="shared" si="18"/>
        <v>47</v>
      </c>
      <c r="D189" s="80">
        <f t="shared" si="19"/>
        <v>43164</v>
      </c>
      <c r="E189" s="67" t="s">
        <v>160</v>
      </c>
      <c r="F189" s="67" t="s">
        <v>54</v>
      </c>
      <c r="G189" s="68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2.75" customHeight="1">
      <c r="A190" s="21"/>
      <c r="B190" s="64">
        <v>6</v>
      </c>
      <c r="C190" s="65">
        <f t="shared" si="18"/>
        <v>40</v>
      </c>
      <c r="D190" s="80">
        <f t="shared" si="19"/>
        <v>43171</v>
      </c>
      <c r="E190" s="67" t="s">
        <v>207</v>
      </c>
      <c r="F190" s="67" t="s">
        <v>60</v>
      </c>
      <c r="G190" s="68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.75" customHeight="1">
      <c r="A191" s="21"/>
      <c r="B191" s="64">
        <v>6</v>
      </c>
      <c r="C191" s="65">
        <f t="shared" si="18"/>
        <v>40</v>
      </c>
      <c r="D191" s="66">
        <f t="shared" si="19"/>
        <v>43171</v>
      </c>
      <c r="E191" s="67" t="s">
        <v>161</v>
      </c>
      <c r="F191" s="67" t="s">
        <v>257</v>
      </c>
      <c r="G191" s="68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.75" customHeight="1">
      <c r="A192" s="21"/>
      <c r="B192" s="64">
        <v>6</v>
      </c>
      <c r="C192" s="65">
        <f t="shared" si="18"/>
        <v>40</v>
      </c>
      <c r="D192" s="80">
        <f t="shared" si="19"/>
        <v>43171</v>
      </c>
      <c r="E192" s="35" t="s">
        <v>86</v>
      </c>
      <c r="F192" s="67" t="s">
        <v>259</v>
      </c>
      <c r="G192" s="68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>
      <c r="A193" s="21"/>
      <c r="B193" s="69">
        <v>6</v>
      </c>
      <c r="C193" s="65">
        <f t="shared" si="18"/>
        <v>40</v>
      </c>
      <c r="D193" s="85">
        <f t="shared" si="19"/>
        <v>43171</v>
      </c>
      <c r="E193" s="67" t="s">
        <v>208</v>
      </c>
      <c r="F193" s="71" t="s">
        <v>82</v>
      </c>
      <c r="G193" s="72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ht="12.75" customHeight="1">
      <c r="A194" s="21"/>
      <c r="B194" s="64">
        <v>6</v>
      </c>
      <c r="C194" s="65">
        <f t="shared" si="18"/>
        <v>40</v>
      </c>
      <c r="D194" s="80">
        <f t="shared" si="19"/>
        <v>43171</v>
      </c>
      <c r="E194" s="35" t="s">
        <v>87</v>
      </c>
      <c r="F194" s="67" t="s">
        <v>88</v>
      </c>
      <c r="G194" s="68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s="27" customFormat="1" ht="25.5">
      <c r="A195" s="22"/>
      <c r="B195" s="69">
        <v>6</v>
      </c>
      <c r="C195" s="69">
        <f t="shared" si="18"/>
        <v>40</v>
      </c>
      <c r="D195" s="85">
        <f t="shared" si="19"/>
        <v>43171</v>
      </c>
      <c r="E195" s="71" t="s">
        <v>209</v>
      </c>
      <c r="F195" s="71" t="s">
        <v>64</v>
      </c>
      <c r="G195" s="72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ht="12.75" customHeight="1">
      <c r="A196" s="21"/>
      <c r="B196" s="64">
        <v>5</v>
      </c>
      <c r="C196" s="65">
        <f t="shared" si="18"/>
        <v>33</v>
      </c>
      <c r="D196" s="80">
        <f t="shared" si="19"/>
        <v>43178</v>
      </c>
      <c r="E196" s="67" t="s">
        <v>210</v>
      </c>
      <c r="F196" s="67" t="s">
        <v>70</v>
      </c>
      <c r="G196" s="68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.75" customHeight="1">
      <c r="A197" s="21"/>
      <c r="B197" s="64">
        <v>5</v>
      </c>
      <c r="C197" s="65">
        <f t="shared" si="18"/>
        <v>33</v>
      </c>
      <c r="D197" s="80">
        <f t="shared" si="19"/>
        <v>43178</v>
      </c>
      <c r="E197" s="63" t="str">
        <f>HYPERLINK("http://community.alz.org/groups/resources/item/20/25/312","Team Captain Engagement Plan calls as Team Captains register - Status Check")</f>
        <v>Team Captain Engagement Plan calls as Team Captains register - Status Check</v>
      </c>
      <c r="F197" s="67" t="s">
        <v>62</v>
      </c>
      <c r="G197" s="68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.75" customHeight="1">
      <c r="A198" s="21"/>
      <c r="B198" s="64">
        <v>5</v>
      </c>
      <c r="C198" s="65">
        <f t="shared" si="18"/>
        <v>33</v>
      </c>
      <c r="D198" s="80">
        <f t="shared" si="19"/>
        <v>43178</v>
      </c>
      <c r="E198" s="67" t="s">
        <v>211</v>
      </c>
      <c r="F198" s="67" t="s">
        <v>73</v>
      </c>
      <c r="G198" s="68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.75" customHeight="1">
      <c r="A199" s="21"/>
      <c r="B199" s="64">
        <v>4</v>
      </c>
      <c r="C199" s="65">
        <f t="shared" si="18"/>
        <v>26</v>
      </c>
      <c r="D199" s="66">
        <f t="shared" si="19"/>
        <v>43185</v>
      </c>
      <c r="E199" s="67" t="s">
        <v>212</v>
      </c>
      <c r="F199" s="67" t="s">
        <v>47</v>
      </c>
      <c r="G199" s="68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.75" customHeight="1">
      <c r="A200" s="21"/>
      <c r="B200" s="64">
        <v>4</v>
      </c>
      <c r="C200" s="65">
        <f t="shared" si="18"/>
        <v>26</v>
      </c>
      <c r="D200" s="66">
        <f t="shared" si="19"/>
        <v>43185</v>
      </c>
      <c r="E200" s="35" t="s">
        <v>83</v>
      </c>
      <c r="F200" s="67" t="s">
        <v>47</v>
      </c>
      <c r="G200" s="68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s="27" customFormat="1" ht="25.5">
      <c r="A201" s="22"/>
      <c r="B201" s="91">
        <v>4</v>
      </c>
      <c r="C201" s="69">
        <f t="shared" si="18"/>
        <v>26</v>
      </c>
      <c r="D201" s="87">
        <f t="shared" si="19"/>
        <v>43185</v>
      </c>
      <c r="E201" s="34" t="s">
        <v>89</v>
      </c>
      <c r="F201" s="92" t="s">
        <v>48</v>
      </c>
      <c r="G201" s="72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ht="12.75" customHeight="1">
      <c r="A202" s="21"/>
      <c r="B202" s="93">
        <v>4</v>
      </c>
      <c r="C202" s="65">
        <f t="shared" si="18"/>
        <v>26</v>
      </c>
      <c r="D202" s="94">
        <f t="shared" si="19"/>
        <v>43185</v>
      </c>
      <c r="E202" s="35" t="s">
        <v>90</v>
      </c>
      <c r="F202" s="77" t="s">
        <v>45</v>
      </c>
      <c r="G202" s="68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.75" customHeight="1">
      <c r="A203" s="21"/>
      <c r="B203" s="64">
        <v>4</v>
      </c>
      <c r="C203" s="65">
        <f t="shared" si="18"/>
        <v>26</v>
      </c>
      <c r="D203" s="80">
        <f t="shared" si="19"/>
        <v>43185</v>
      </c>
      <c r="E203" s="67" t="s">
        <v>213</v>
      </c>
      <c r="F203" s="67" t="s">
        <v>73</v>
      </c>
      <c r="G203" s="68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.75" customHeight="1">
      <c r="A204" s="21"/>
      <c r="B204" s="64">
        <v>4</v>
      </c>
      <c r="C204" s="65">
        <f t="shared" si="18"/>
        <v>26</v>
      </c>
      <c r="D204" s="80">
        <f t="shared" si="19"/>
        <v>43185</v>
      </c>
      <c r="E204" s="35" t="s">
        <v>91</v>
      </c>
      <c r="F204" s="67" t="s">
        <v>73</v>
      </c>
      <c r="G204" s="68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.75" customHeight="1">
      <c r="A205" s="21"/>
      <c r="B205" s="64">
        <v>4</v>
      </c>
      <c r="C205" s="65">
        <f t="shared" si="18"/>
        <v>26</v>
      </c>
      <c r="D205" s="80">
        <f t="shared" si="19"/>
        <v>43185</v>
      </c>
      <c r="E205" s="35" t="s">
        <v>92</v>
      </c>
      <c r="F205" s="67" t="s">
        <v>63</v>
      </c>
      <c r="G205" s="68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2.75" customHeight="1">
      <c r="A206" s="21"/>
      <c r="B206" s="64">
        <v>4</v>
      </c>
      <c r="C206" s="65">
        <f t="shared" si="18"/>
        <v>26</v>
      </c>
      <c r="D206" s="80">
        <f t="shared" si="19"/>
        <v>43185</v>
      </c>
      <c r="E206" s="35" t="s">
        <v>93</v>
      </c>
      <c r="F206" s="67" t="s">
        <v>73</v>
      </c>
      <c r="G206" s="68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2.75" customHeight="1">
      <c r="A207" s="21"/>
      <c r="B207" s="64">
        <v>4</v>
      </c>
      <c r="C207" s="65">
        <f t="shared" si="18"/>
        <v>26</v>
      </c>
      <c r="D207" s="80">
        <f t="shared" si="19"/>
        <v>43185</v>
      </c>
      <c r="E207" s="35" t="s">
        <v>94</v>
      </c>
      <c r="F207" s="67" t="s">
        <v>70</v>
      </c>
      <c r="G207" s="68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2.75" customHeight="1">
      <c r="A208" s="21"/>
      <c r="B208" s="64">
        <v>4</v>
      </c>
      <c r="C208" s="65">
        <f t="shared" si="18"/>
        <v>26</v>
      </c>
      <c r="D208" s="80">
        <f t="shared" si="19"/>
        <v>43185</v>
      </c>
      <c r="E208" s="67" t="s">
        <v>214</v>
      </c>
      <c r="F208" s="67" t="s">
        <v>48</v>
      </c>
      <c r="G208" s="68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2.75" customHeight="1">
      <c r="A209" s="21"/>
      <c r="B209" s="64">
        <v>4</v>
      </c>
      <c r="C209" s="65">
        <f t="shared" si="18"/>
        <v>26</v>
      </c>
      <c r="D209" s="80">
        <f t="shared" si="19"/>
        <v>43185</v>
      </c>
      <c r="E209" s="67" t="s">
        <v>215</v>
      </c>
      <c r="F209" s="67" t="s">
        <v>47</v>
      </c>
      <c r="G209" s="68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>
      <c r="A210" s="22"/>
      <c r="B210" s="69">
        <v>4</v>
      </c>
      <c r="C210" s="69">
        <f t="shared" si="18"/>
        <v>26</v>
      </c>
      <c r="D210" s="85">
        <f t="shared" si="19"/>
        <v>43185</v>
      </c>
      <c r="E210" s="63" t="str">
        <f>HYPERLINK("http://community.alz.org/groups/resources/item/20/60/572","Confirm all day of event volunteers; invite to pre-Walk day training, distrbute job descriptions &amp; timeline to day of event volunteers")</f>
        <v>Confirm all day of event volunteers; invite to pre-Walk day training, distrbute job descriptions &amp; timeline to day of event volunteers</v>
      </c>
      <c r="F210" s="71" t="s">
        <v>73</v>
      </c>
      <c r="G210" s="72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1:25" ht="12.75" customHeight="1">
      <c r="A211" s="26"/>
      <c r="B211" s="73">
        <v>4</v>
      </c>
      <c r="C211" s="74">
        <f t="shared" ref="C211:C239" si="20">(B211*7)-2</f>
        <v>26</v>
      </c>
      <c r="D211" s="75">
        <f t="shared" ref="D211:D239" si="21">$E$4-C211</f>
        <v>43185</v>
      </c>
      <c r="E211" s="45" t="str">
        <f>80%*G3 &amp; " Teams (80% of goal)"</f>
        <v>80 Teams (80% of goal)</v>
      </c>
      <c r="F211" s="76" t="s">
        <v>56</v>
      </c>
      <c r="G211" s="68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2.75" customHeight="1">
      <c r="A212" s="26"/>
      <c r="B212" s="73">
        <v>4</v>
      </c>
      <c r="C212" s="74">
        <f t="shared" si="20"/>
        <v>26</v>
      </c>
      <c r="D212" s="75">
        <f t="shared" si="21"/>
        <v>43185</v>
      </c>
      <c r="E212" s="45" t="str">
        <f>60%*G4 &amp; " Participants (60% of goal)"</f>
        <v>600 Participants (60% of goal)</v>
      </c>
      <c r="F212" s="76" t="s">
        <v>56</v>
      </c>
      <c r="G212" s="68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2.75" customHeight="1">
      <c r="A213" s="26"/>
      <c r="B213" s="73">
        <v>4</v>
      </c>
      <c r="C213" s="74">
        <f t="shared" si="20"/>
        <v>26</v>
      </c>
      <c r="D213" s="75">
        <f t="shared" si="21"/>
        <v>43185</v>
      </c>
      <c r="E213" s="45" t="str">
        <f>DOLLAR(100%*G5) &amp; " of Sponsorship (100% of goal)"</f>
        <v>$20,000.00 of Sponsorship (100% of goal)</v>
      </c>
      <c r="F213" s="76" t="s">
        <v>56</v>
      </c>
      <c r="G213" s="68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2.75" customHeight="1">
      <c r="A214" s="26"/>
      <c r="B214" s="73">
        <v>4</v>
      </c>
      <c r="C214" s="74">
        <f t="shared" si="20"/>
        <v>26</v>
      </c>
      <c r="D214" s="75">
        <f t="shared" si="21"/>
        <v>43185</v>
      </c>
      <c r="E214" s="45" t="str">
        <f>DOLLAR(60%*G6) &amp; " of Fundraising (60% of goal)"</f>
        <v>$48,000.00 of Fundraising (60% of goal)</v>
      </c>
      <c r="F214" s="76" t="s">
        <v>56</v>
      </c>
      <c r="G214" s="68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2.75" customHeight="1">
      <c r="A215" s="21"/>
      <c r="B215" s="64">
        <v>3</v>
      </c>
      <c r="C215" s="65">
        <f t="shared" si="20"/>
        <v>19</v>
      </c>
      <c r="D215" s="80">
        <f t="shared" si="21"/>
        <v>43192</v>
      </c>
      <c r="E215" s="35" t="s">
        <v>74</v>
      </c>
      <c r="F215" s="67" t="s">
        <v>48</v>
      </c>
      <c r="G215" s="68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2.75" customHeight="1">
      <c r="A216" s="21"/>
      <c r="B216" s="93">
        <v>3</v>
      </c>
      <c r="C216" s="65">
        <f t="shared" si="20"/>
        <v>19</v>
      </c>
      <c r="D216" s="80">
        <f t="shared" si="21"/>
        <v>43192</v>
      </c>
      <c r="E216" s="67" t="s">
        <v>205</v>
      </c>
      <c r="F216" s="67" t="s">
        <v>255</v>
      </c>
      <c r="G216" s="68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2.75" customHeight="1">
      <c r="A217" s="21"/>
      <c r="B217" s="93">
        <v>3</v>
      </c>
      <c r="C217" s="65">
        <f t="shared" si="20"/>
        <v>19</v>
      </c>
      <c r="D217" s="80">
        <f t="shared" si="21"/>
        <v>43192</v>
      </c>
      <c r="E217" s="67" t="s">
        <v>160</v>
      </c>
      <c r="F217" s="67" t="s">
        <v>54</v>
      </c>
      <c r="G217" s="68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2.75" customHeight="1">
      <c r="A218" s="21"/>
      <c r="B218" s="64">
        <v>3</v>
      </c>
      <c r="C218" s="65">
        <f t="shared" si="20"/>
        <v>19</v>
      </c>
      <c r="D218" s="80">
        <f t="shared" si="21"/>
        <v>43192</v>
      </c>
      <c r="E218" s="35" t="s">
        <v>95</v>
      </c>
      <c r="F218" s="67" t="s">
        <v>73</v>
      </c>
      <c r="G218" s="68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2.75" customHeight="1">
      <c r="A219" s="21"/>
      <c r="B219" s="64">
        <v>3</v>
      </c>
      <c r="C219" s="65">
        <f t="shared" si="20"/>
        <v>19</v>
      </c>
      <c r="D219" s="80">
        <f t="shared" si="21"/>
        <v>43192</v>
      </c>
      <c r="E219" s="67" t="s">
        <v>216</v>
      </c>
      <c r="F219" s="67" t="s">
        <v>82</v>
      </c>
      <c r="G219" s="68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2.75" customHeight="1">
      <c r="A220" s="21"/>
      <c r="B220" s="64">
        <v>3</v>
      </c>
      <c r="C220" s="65">
        <f t="shared" si="20"/>
        <v>19</v>
      </c>
      <c r="D220" s="80">
        <f t="shared" si="21"/>
        <v>43192</v>
      </c>
      <c r="E220" s="35" t="s">
        <v>96</v>
      </c>
      <c r="F220" s="67" t="s">
        <v>257</v>
      </c>
      <c r="G220" s="68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2.75" customHeight="1">
      <c r="A221" s="21"/>
      <c r="B221" s="64">
        <v>2</v>
      </c>
      <c r="C221" s="65">
        <f t="shared" si="20"/>
        <v>12</v>
      </c>
      <c r="D221" s="80">
        <f t="shared" si="21"/>
        <v>43199</v>
      </c>
      <c r="E221" s="67" t="s">
        <v>217</v>
      </c>
      <c r="F221" s="67" t="s">
        <v>73</v>
      </c>
      <c r="G221" s="68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2.75" customHeight="1">
      <c r="A222" s="21"/>
      <c r="B222" s="64">
        <v>2</v>
      </c>
      <c r="C222" s="65">
        <f t="shared" si="20"/>
        <v>12</v>
      </c>
      <c r="D222" s="80">
        <f t="shared" si="21"/>
        <v>43199</v>
      </c>
      <c r="E222" s="35" t="s">
        <v>97</v>
      </c>
      <c r="F222" s="67" t="s">
        <v>73</v>
      </c>
      <c r="G222" s="78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2.75" customHeight="1">
      <c r="A223" s="21"/>
      <c r="B223" s="64">
        <v>2</v>
      </c>
      <c r="C223" s="65">
        <f t="shared" si="20"/>
        <v>12</v>
      </c>
      <c r="D223" s="80">
        <f t="shared" si="21"/>
        <v>43199</v>
      </c>
      <c r="E223" s="67" t="s">
        <v>161</v>
      </c>
      <c r="F223" s="67" t="s">
        <v>257</v>
      </c>
      <c r="G223" s="78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2.75" customHeight="1">
      <c r="A224" s="21"/>
      <c r="B224" s="64">
        <v>2</v>
      </c>
      <c r="C224" s="65">
        <f t="shared" si="20"/>
        <v>12</v>
      </c>
      <c r="D224" s="80">
        <f t="shared" si="21"/>
        <v>43199</v>
      </c>
      <c r="E224" s="35" t="s">
        <v>98</v>
      </c>
      <c r="F224" s="67" t="s">
        <v>73</v>
      </c>
      <c r="G224" s="78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2.75" customHeight="1">
      <c r="A225" s="21"/>
      <c r="B225" s="64">
        <v>2</v>
      </c>
      <c r="C225" s="65">
        <f t="shared" si="20"/>
        <v>12</v>
      </c>
      <c r="D225" s="80">
        <f t="shared" si="21"/>
        <v>43199</v>
      </c>
      <c r="E225" s="67" t="s">
        <v>218</v>
      </c>
      <c r="F225" s="67" t="s">
        <v>259</v>
      </c>
      <c r="G225" s="78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>
      <c r="A226" s="24"/>
      <c r="B226" s="81">
        <v>2</v>
      </c>
      <c r="C226" s="50">
        <f t="shared" si="20"/>
        <v>12</v>
      </c>
      <c r="D226" s="83">
        <f t="shared" si="21"/>
        <v>43199</v>
      </c>
      <c r="E226" s="96" t="s">
        <v>219</v>
      </c>
      <c r="F226" s="52" t="s">
        <v>239</v>
      </c>
      <c r="G226" s="78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ht="12.75" customHeight="1">
      <c r="A227" s="21"/>
      <c r="B227" s="64">
        <v>2</v>
      </c>
      <c r="C227" s="65">
        <f t="shared" si="20"/>
        <v>12</v>
      </c>
      <c r="D227" s="80">
        <f t="shared" si="21"/>
        <v>43199</v>
      </c>
      <c r="E227" s="35" t="s">
        <v>99</v>
      </c>
      <c r="F227" s="67" t="s">
        <v>82</v>
      </c>
      <c r="G227" s="68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2.75" customHeight="1">
      <c r="A228" s="21"/>
      <c r="B228" s="64">
        <v>2</v>
      </c>
      <c r="C228" s="65">
        <f t="shared" si="20"/>
        <v>12</v>
      </c>
      <c r="D228" s="80">
        <f t="shared" si="21"/>
        <v>43199</v>
      </c>
      <c r="E228" s="35" t="s">
        <v>100</v>
      </c>
      <c r="F228" s="67" t="s">
        <v>101</v>
      </c>
      <c r="G228" s="68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2.75" customHeight="1">
      <c r="A229" s="21"/>
      <c r="B229" s="64">
        <v>2</v>
      </c>
      <c r="C229" s="65">
        <f t="shared" si="20"/>
        <v>12</v>
      </c>
      <c r="D229" s="80">
        <f t="shared" si="21"/>
        <v>43199</v>
      </c>
      <c r="E229" s="35" t="s">
        <v>220</v>
      </c>
      <c r="F229" s="67" t="s">
        <v>73</v>
      </c>
      <c r="G229" s="68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2.75" customHeight="1">
      <c r="A230" s="21"/>
      <c r="B230" s="64">
        <v>2</v>
      </c>
      <c r="C230" s="65">
        <f t="shared" si="20"/>
        <v>12</v>
      </c>
      <c r="D230" s="80">
        <f t="shared" si="21"/>
        <v>43199</v>
      </c>
      <c r="E230" s="67" t="s">
        <v>221</v>
      </c>
      <c r="F230" s="67" t="s">
        <v>73</v>
      </c>
      <c r="G230" s="68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2.75" customHeight="1">
      <c r="A231" s="21"/>
      <c r="B231" s="64">
        <v>1</v>
      </c>
      <c r="C231" s="65">
        <f t="shared" si="20"/>
        <v>5</v>
      </c>
      <c r="D231" s="80">
        <f t="shared" si="21"/>
        <v>43206</v>
      </c>
      <c r="E231" s="67" t="s">
        <v>153</v>
      </c>
      <c r="F231" s="67" t="s">
        <v>256</v>
      </c>
      <c r="G231" s="68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2.75" customHeight="1">
      <c r="A232" s="21"/>
      <c r="B232" s="64">
        <v>1</v>
      </c>
      <c r="C232" s="65">
        <f t="shared" si="20"/>
        <v>5</v>
      </c>
      <c r="D232" s="80">
        <f t="shared" si="21"/>
        <v>43206</v>
      </c>
      <c r="E232" s="35" t="s">
        <v>102</v>
      </c>
      <c r="F232" s="67" t="s">
        <v>73</v>
      </c>
      <c r="G232" s="68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2.75" customHeight="1">
      <c r="A233" s="21"/>
      <c r="B233" s="64">
        <v>1</v>
      </c>
      <c r="C233" s="65">
        <f t="shared" si="20"/>
        <v>5</v>
      </c>
      <c r="D233" s="80">
        <f t="shared" si="21"/>
        <v>43206</v>
      </c>
      <c r="E233" s="67" t="s">
        <v>222</v>
      </c>
      <c r="F233" s="67" t="s">
        <v>223</v>
      </c>
      <c r="G233" s="68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2.75" customHeight="1">
      <c r="A234" s="21"/>
      <c r="B234" s="64">
        <v>1</v>
      </c>
      <c r="C234" s="65">
        <f t="shared" si="20"/>
        <v>5</v>
      </c>
      <c r="D234" s="80">
        <f t="shared" si="21"/>
        <v>43206</v>
      </c>
      <c r="E234" s="35" t="s">
        <v>224</v>
      </c>
      <c r="F234" s="67" t="s">
        <v>63</v>
      </c>
      <c r="G234" s="68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2.75" customHeight="1">
      <c r="A235" s="21"/>
      <c r="B235" s="64">
        <v>1</v>
      </c>
      <c r="C235" s="65">
        <f t="shared" si="20"/>
        <v>5</v>
      </c>
      <c r="D235" s="80">
        <f t="shared" si="21"/>
        <v>43206</v>
      </c>
      <c r="E235" s="35" t="s">
        <v>103</v>
      </c>
      <c r="F235" s="67" t="s">
        <v>73</v>
      </c>
      <c r="G235" s="68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2.75" customHeight="1">
      <c r="A236" s="21"/>
      <c r="B236" s="64">
        <v>1</v>
      </c>
      <c r="C236" s="65">
        <f t="shared" si="20"/>
        <v>5</v>
      </c>
      <c r="D236" s="80">
        <f t="shared" si="21"/>
        <v>43206</v>
      </c>
      <c r="E236" s="35" t="s">
        <v>104</v>
      </c>
      <c r="F236" s="67" t="s">
        <v>50</v>
      </c>
      <c r="G236" s="68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2.75" customHeight="1">
      <c r="A237" s="21"/>
      <c r="B237" s="64">
        <v>1</v>
      </c>
      <c r="C237" s="65">
        <f t="shared" si="20"/>
        <v>5</v>
      </c>
      <c r="D237" s="80">
        <f t="shared" si="21"/>
        <v>43206</v>
      </c>
      <c r="E237" s="35" t="s">
        <v>105</v>
      </c>
      <c r="F237" s="67" t="s">
        <v>73</v>
      </c>
      <c r="G237" s="78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2.75" customHeight="1">
      <c r="A238" s="21"/>
      <c r="B238" s="64">
        <v>1</v>
      </c>
      <c r="C238" s="65">
        <f t="shared" si="20"/>
        <v>5</v>
      </c>
      <c r="D238" s="80">
        <f t="shared" si="21"/>
        <v>43206</v>
      </c>
      <c r="E238" s="35" t="s">
        <v>106</v>
      </c>
      <c r="F238" s="67" t="s">
        <v>107</v>
      </c>
      <c r="G238" s="78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4.25" customHeight="1">
      <c r="A239" s="21"/>
      <c r="B239" s="64">
        <v>1</v>
      </c>
      <c r="C239" s="65">
        <f t="shared" si="20"/>
        <v>5</v>
      </c>
      <c r="D239" s="80">
        <f t="shared" si="21"/>
        <v>43206</v>
      </c>
      <c r="E239" s="35" t="s">
        <v>108</v>
      </c>
      <c r="F239" s="77" t="s">
        <v>44</v>
      </c>
      <c r="G239" s="78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2.75" customHeight="1">
      <c r="A240" s="24"/>
      <c r="B240" s="81" t="s">
        <v>109</v>
      </c>
      <c r="C240" s="82">
        <v>0</v>
      </c>
      <c r="D240" s="83">
        <f t="shared" ref="D240:D245" si="22">$E$4</f>
        <v>43211</v>
      </c>
      <c r="E240" s="51" t="s">
        <v>110</v>
      </c>
      <c r="F240" s="52" t="s">
        <v>56</v>
      </c>
      <c r="G240" s="78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2.75" customHeight="1">
      <c r="A241" s="21"/>
      <c r="B241" s="64" t="s">
        <v>109</v>
      </c>
      <c r="C241" s="65">
        <v>0</v>
      </c>
      <c r="D241" s="66">
        <f t="shared" si="22"/>
        <v>43211</v>
      </c>
      <c r="E241" s="35" t="s">
        <v>111</v>
      </c>
      <c r="F241" s="67" t="s">
        <v>30</v>
      </c>
      <c r="G241" s="78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2.75" customHeight="1">
      <c r="A242" s="26"/>
      <c r="B242" s="73" t="s">
        <v>109</v>
      </c>
      <c r="C242" s="74">
        <v>0</v>
      </c>
      <c r="D242" s="86">
        <f t="shared" si="22"/>
        <v>43211</v>
      </c>
      <c r="E242" s="45" t="str">
        <f>100%*G3 &amp; " Teams (100% of goal)"</f>
        <v>100 Teams (100% of goal)</v>
      </c>
      <c r="F242" s="76" t="s">
        <v>56</v>
      </c>
      <c r="G242" s="68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2.75" customHeight="1">
      <c r="A243" s="26"/>
      <c r="B243" s="73" t="s">
        <v>109</v>
      </c>
      <c r="C243" s="74">
        <v>0</v>
      </c>
      <c r="D243" s="86">
        <f t="shared" si="22"/>
        <v>43211</v>
      </c>
      <c r="E243" s="45" t="str">
        <f>80%*G4 &amp; " Participants (80% of goal)"</f>
        <v>800 Participants (80% of goal)</v>
      </c>
      <c r="F243" s="76" t="s">
        <v>56</v>
      </c>
      <c r="G243" s="68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2.75" customHeight="1">
      <c r="A244" s="26"/>
      <c r="B244" s="73" t="s">
        <v>109</v>
      </c>
      <c r="C244" s="74">
        <v>0</v>
      </c>
      <c r="D244" s="86">
        <f t="shared" si="22"/>
        <v>43211</v>
      </c>
      <c r="E244" s="45" t="str">
        <f>DOLLAR(100%*G5) &amp; " of Sponsorship (100% of goal)"</f>
        <v>$20,000.00 of Sponsorship (100% of goal)</v>
      </c>
      <c r="F244" s="76" t="s">
        <v>56</v>
      </c>
      <c r="G244" s="68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2.75" customHeight="1">
      <c r="A245" s="26"/>
      <c r="B245" s="73" t="s">
        <v>109</v>
      </c>
      <c r="C245" s="74">
        <v>0</v>
      </c>
      <c r="D245" s="86">
        <f t="shared" si="22"/>
        <v>43211</v>
      </c>
      <c r="E245" s="45" t="str">
        <f>DOLLAR(80%*G6) &amp; " of Fundraising (80% of goal)"</f>
        <v>$64,000.00 of Fundraising (80% of goal)</v>
      </c>
      <c r="F245" s="76" t="s">
        <v>56</v>
      </c>
      <c r="G245" s="68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2.75" customHeight="1">
      <c r="A246" s="21"/>
      <c r="B246" s="64">
        <v>0</v>
      </c>
      <c r="C246" s="65">
        <f t="shared" ref="C246:C275" si="23">(B246*7)-2</f>
        <v>-2</v>
      </c>
      <c r="D246" s="80">
        <f t="shared" ref="D246:D275" si="24">$E$4-C246</f>
        <v>43213</v>
      </c>
      <c r="E246" s="67" t="s">
        <v>225</v>
      </c>
      <c r="F246" s="67" t="s">
        <v>55</v>
      </c>
      <c r="G246" s="68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2.75" customHeight="1">
      <c r="A247" s="21"/>
      <c r="B247" s="64">
        <v>0</v>
      </c>
      <c r="C247" s="65">
        <f t="shared" si="23"/>
        <v>-2</v>
      </c>
      <c r="D247" s="80">
        <f t="shared" si="24"/>
        <v>43213</v>
      </c>
      <c r="E247" s="35" t="s">
        <v>112</v>
      </c>
      <c r="F247" s="67" t="s">
        <v>44</v>
      </c>
      <c r="G247" s="68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2.75" customHeight="1">
      <c r="A248" s="21"/>
      <c r="B248" s="64">
        <v>0</v>
      </c>
      <c r="C248" s="65">
        <f t="shared" si="23"/>
        <v>-2</v>
      </c>
      <c r="D248" s="80">
        <f t="shared" si="24"/>
        <v>43213</v>
      </c>
      <c r="E248" s="35" t="s">
        <v>113</v>
      </c>
      <c r="F248" s="67" t="s">
        <v>45</v>
      </c>
      <c r="G248" s="68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2.75" customHeight="1">
      <c r="A249" s="21"/>
      <c r="B249" s="64">
        <v>0</v>
      </c>
      <c r="C249" s="65">
        <f t="shared" si="23"/>
        <v>-2</v>
      </c>
      <c r="D249" s="80">
        <f t="shared" si="24"/>
        <v>43213</v>
      </c>
      <c r="E249" s="35" t="s">
        <v>114</v>
      </c>
      <c r="F249" s="67" t="s">
        <v>73</v>
      </c>
      <c r="G249" s="68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2.75" customHeight="1">
      <c r="A250" s="21"/>
      <c r="B250" s="64">
        <v>0</v>
      </c>
      <c r="C250" s="65">
        <f t="shared" si="23"/>
        <v>-2</v>
      </c>
      <c r="D250" s="80">
        <f t="shared" si="24"/>
        <v>43213</v>
      </c>
      <c r="E250" s="35" t="s">
        <v>115</v>
      </c>
      <c r="F250" s="67" t="s">
        <v>261</v>
      </c>
      <c r="G250" s="68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2.75" customHeight="1">
      <c r="A251" s="21"/>
      <c r="B251" s="64">
        <v>0</v>
      </c>
      <c r="C251" s="65">
        <f t="shared" si="23"/>
        <v>-2</v>
      </c>
      <c r="D251" s="80">
        <f t="shared" si="24"/>
        <v>43213</v>
      </c>
      <c r="E251" s="67" t="s">
        <v>226</v>
      </c>
      <c r="F251" s="67" t="s">
        <v>47</v>
      </c>
      <c r="G251" s="68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2.75" customHeight="1">
      <c r="A252" s="21"/>
      <c r="B252" s="64">
        <v>0</v>
      </c>
      <c r="C252" s="65">
        <f t="shared" si="23"/>
        <v>-2</v>
      </c>
      <c r="D252" s="80">
        <f t="shared" si="24"/>
        <v>43213</v>
      </c>
      <c r="E252" s="67" t="s">
        <v>227</v>
      </c>
      <c r="F252" s="67" t="s">
        <v>45</v>
      </c>
      <c r="G252" s="68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25.5">
      <c r="A253" s="22"/>
      <c r="B253" s="69">
        <v>-1</v>
      </c>
      <c r="C253" s="69">
        <f t="shared" si="23"/>
        <v>-9</v>
      </c>
      <c r="D253" s="85">
        <f t="shared" si="24"/>
        <v>43220</v>
      </c>
      <c r="E253" s="36" t="s">
        <v>116</v>
      </c>
      <c r="F253" s="71" t="s">
        <v>44</v>
      </c>
      <c r="G253" s="72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1:25" ht="12.75" customHeight="1">
      <c r="A254" s="21"/>
      <c r="B254" s="69">
        <v>-1</v>
      </c>
      <c r="C254" s="65">
        <f t="shared" si="23"/>
        <v>-9</v>
      </c>
      <c r="D254" s="80">
        <f t="shared" si="24"/>
        <v>43220</v>
      </c>
      <c r="E254" s="35" t="s">
        <v>117</v>
      </c>
      <c r="F254" s="67" t="s">
        <v>118</v>
      </c>
      <c r="G254" s="68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2.75" customHeight="1">
      <c r="A255" s="21"/>
      <c r="B255" s="69">
        <v>-1</v>
      </c>
      <c r="C255" s="65">
        <f t="shared" si="23"/>
        <v>-9</v>
      </c>
      <c r="D255" s="85">
        <f t="shared" si="24"/>
        <v>43220</v>
      </c>
      <c r="E255" s="67" t="s">
        <v>228</v>
      </c>
      <c r="F255" s="71" t="s">
        <v>119</v>
      </c>
      <c r="G255" s="72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1:25" ht="25.5">
      <c r="A256" s="21"/>
      <c r="B256" s="69">
        <v>-2</v>
      </c>
      <c r="C256" s="65">
        <f t="shared" si="23"/>
        <v>-16</v>
      </c>
      <c r="D256" s="85">
        <f t="shared" si="24"/>
        <v>43227</v>
      </c>
      <c r="E256" s="34" t="s">
        <v>120</v>
      </c>
      <c r="F256" s="71" t="s">
        <v>259</v>
      </c>
      <c r="G256" s="72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1:25" ht="12.75" customHeight="1">
      <c r="A257" s="21"/>
      <c r="B257" s="64">
        <v>-2</v>
      </c>
      <c r="C257" s="65">
        <f t="shared" si="23"/>
        <v>-16</v>
      </c>
      <c r="D257" s="80">
        <f t="shared" si="24"/>
        <v>43227</v>
      </c>
      <c r="E257" s="67" t="s">
        <v>161</v>
      </c>
      <c r="F257" s="67" t="s">
        <v>257</v>
      </c>
      <c r="G257" s="68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25.5">
      <c r="A258" s="21"/>
      <c r="B258" s="69">
        <v>-2</v>
      </c>
      <c r="C258" s="65">
        <f t="shared" si="23"/>
        <v>-16</v>
      </c>
      <c r="D258" s="85">
        <f t="shared" si="24"/>
        <v>43227</v>
      </c>
      <c r="E258" s="34" t="s">
        <v>121</v>
      </c>
      <c r="F258" s="71" t="s">
        <v>45</v>
      </c>
      <c r="G258" s="72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1:25" ht="12.75" customHeight="1">
      <c r="A259" s="21"/>
      <c r="B259" s="64">
        <v>-2</v>
      </c>
      <c r="C259" s="65">
        <f t="shared" si="23"/>
        <v>-16</v>
      </c>
      <c r="D259" s="80">
        <f t="shared" si="24"/>
        <v>43227</v>
      </c>
      <c r="E259" s="67" t="s">
        <v>229</v>
      </c>
      <c r="F259" s="67" t="s">
        <v>50</v>
      </c>
      <c r="G259" s="68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2.75" customHeight="1">
      <c r="A260" s="21"/>
      <c r="B260" s="64">
        <v>-2</v>
      </c>
      <c r="C260" s="65">
        <f t="shared" si="23"/>
        <v>-16</v>
      </c>
      <c r="D260" s="80">
        <f t="shared" si="24"/>
        <v>43227</v>
      </c>
      <c r="E260" s="67" t="s">
        <v>230</v>
      </c>
      <c r="F260" s="67" t="s">
        <v>54</v>
      </c>
      <c r="G260" s="68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s="27" customFormat="1" ht="15" customHeight="1">
      <c r="A261" s="22"/>
      <c r="B261" s="69">
        <v>-2</v>
      </c>
      <c r="C261" s="69">
        <f t="shared" si="23"/>
        <v>-16</v>
      </c>
      <c r="D261" s="85">
        <f t="shared" si="24"/>
        <v>43227</v>
      </c>
      <c r="E261" s="34" t="s">
        <v>122</v>
      </c>
      <c r="F261" s="71" t="s">
        <v>47</v>
      </c>
      <c r="G261" s="7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ht="12.75" customHeight="1">
      <c r="A262" s="21"/>
      <c r="B262" s="64">
        <v>-3</v>
      </c>
      <c r="C262" s="65">
        <f t="shared" si="23"/>
        <v>-23</v>
      </c>
      <c r="D262" s="80">
        <f t="shared" si="24"/>
        <v>43234</v>
      </c>
      <c r="E262" s="35" t="s">
        <v>123</v>
      </c>
      <c r="F262" s="67" t="s">
        <v>50</v>
      </c>
      <c r="G262" s="68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2.75" customHeight="1">
      <c r="A263" s="21"/>
      <c r="B263" s="64">
        <v>-3</v>
      </c>
      <c r="C263" s="65">
        <f t="shared" si="23"/>
        <v>-23</v>
      </c>
      <c r="D263" s="80">
        <f t="shared" si="24"/>
        <v>43234</v>
      </c>
      <c r="E263" s="35" t="s">
        <v>231</v>
      </c>
      <c r="F263" s="67" t="s">
        <v>47</v>
      </c>
      <c r="G263" s="68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2.75" customHeight="1">
      <c r="A264" s="21"/>
      <c r="B264" s="64">
        <v>-4</v>
      </c>
      <c r="C264" s="65">
        <f t="shared" si="23"/>
        <v>-30</v>
      </c>
      <c r="D264" s="80">
        <f t="shared" si="24"/>
        <v>43241</v>
      </c>
      <c r="E264" s="63" t="str">
        <f>HYPERLINK("http://community.alz.org/groups/resources/item/20/57/595","Analyze post-event survey results")</f>
        <v>Analyze post-event survey results</v>
      </c>
      <c r="F264" s="67" t="s">
        <v>124</v>
      </c>
      <c r="G264" s="68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2.75" customHeight="1">
      <c r="A265" s="21"/>
      <c r="B265" s="64">
        <v>-4</v>
      </c>
      <c r="C265" s="65">
        <f t="shared" si="23"/>
        <v>-30</v>
      </c>
      <c r="D265" s="80">
        <f t="shared" si="24"/>
        <v>43241</v>
      </c>
      <c r="E265" s="35" t="s">
        <v>232</v>
      </c>
      <c r="F265" s="67" t="s">
        <v>44</v>
      </c>
      <c r="G265" s="68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2.75" customHeight="1">
      <c r="A266" s="21"/>
      <c r="B266" s="64">
        <v>-4</v>
      </c>
      <c r="C266" s="65">
        <f t="shared" si="23"/>
        <v>-30</v>
      </c>
      <c r="D266" s="80">
        <f t="shared" si="24"/>
        <v>43241</v>
      </c>
      <c r="E266" s="67" t="s">
        <v>233</v>
      </c>
      <c r="F266" s="67" t="s">
        <v>259</v>
      </c>
      <c r="G266" s="68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2.75" customHeight="1">
      <c r="A267" s="21"/>
      <c r="B267" s="64">
        <v>-4</v>
      </c>
      <c r="C267" s="65">
        <f t="shared" si="23"/>
        <v>-30</v>
      </c>
      <c r="D267" s="80">
        <f t="shared" si="24"/>
        <v>43241</v>
      </c>
      <c r="E267" s="67" t="s">
        <v>234</v>
      </c>
      <c r="F267" s="67" t="s">
        <v>47</v>
      </c>
      <c r="G267" s="68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2.75" customHeight="1">
      <c r="A268" s="24"/>
      <c r="B268" s="81">
        <v>-4</v>
      </c>
      <c r="C268" s="82">
        <f t="shared" si="23"/>
        <v>-30</v>
      </c>
      <c r="D268" s="83">
        <f t="shared" si="24"/>
        <v>43241</v>
      </c>
      <c r="E268" s="96" t="s">
        <v>235</v>
      </c>
      <c r="F268" s="52" t="s">
        <v>47</v>
      </c>
      <c r="G268" s="68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ht="12.75" customHeight="1">
      <c r="A269" s="21"/>
      <c r="B269" s="93">
        <v>-4</v>
      </c>
      <c r="C269" s="65">
        <f t="shared" si="23"/>
        <v>-30</v>
      </c>
      <c r="D269" s="80">
        <f t="shared" si="24"/>
        <v>43241</v>
      </c>
      <c r="E269" s="67" t="s">
        <v>236</v>
      </c>
      <c r="F269" s="77" t="s">
        <v>45</v>
      </c>
      <c r="G269" s="68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2.75" customHeight="1">
      <c r="A270" s="26"/>
      <c r="B270" s="73">
        <v>-4</v>
      </c>
      <c r="C270" s="74">
        <f t="shared" si="23"/>
        <v>-30</v>
      </c>
      <c r="D270" s="75">
        <f t="shared" si="24"/>
        <v>43241</v>
      </c>
      <c r="E270" s="45" t="str">
        <f>100%*G3 &amp; " Teams (100% of goal)"</f>
        <v>100 Teams (100% of goal)</v>
      </c>
      <c r="F270" s="76" t="s">
        <v>56</v>
      </c>
      <c r="G270" s="68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2.75" customHeight="1">
      <c r="A271" s="26"/>
      <c r="B271" s="73">
        <v>-4</v>
      </c>
      <c r="C271" s="74">
        <f t="shared" si="23"/>
        <v>-30</v>
      </c>
      <c r="D271" s="75">
        <f t="shared" si="24"/>
        <v>43241</v>
      </c>
      <c r="E271" s="45" t="str">
        <f>100%*G4 &amp; " Participants (100% of goal)"</f>
        <v>1000 Participants (100% of goal)</v>
      </c>
      <c r="F271" s="76" t="s">
        <v>56</v>
      </c>
      <c r="G271" s="68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2.75" customHeight="1">
      <c r="A272" s="26"/>
      <c r="B272" s="73">
        <v>-4</v>
      </c>
      <c r="C272" s="74">
        <f t="shared" si="23"/>
        <v>-30</v>
      </c>
      <c r="D272" s="75">
        <f t="shared" si="24"/>
        <v>43241</v>
      </c>
      <c r="E272" s="45" t="str">
        <f>DOLLAR(100%*G5) &amp; " Teams (100% of goal)"</f>
        <v>$20,000.00 Teams (100% of goal)</v>
      </c>
      <c r="F272" s="76" t="s">
        <v>56</v>
      </c>
      <c r="G272" s="68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2.75" customHeight="1">
      <c r="A273" s="26"/>
      <c r="B273" s="73">
        <v>-4</v>
      </c>
      <c r="C273" s="74">
        <f t="shared" si="23"/>
        <v>-30</v>
      </c>
      <c r="D273" s="75">
        <f t="shared" si="24"/>
        <v>43241</v>
      </c>
      <c r="E273" s="45" t="str">
        <f>DOLLAR(100%*G6) &amp; " of Fundraising (100% of goal)"</f>
        <v>$80,000.00 of Fundraising (100% of goal)</v>
      </c>
      <c r="F273" s="76" t="s">
        <v>56</v>
      </c>
      <c r="G273" s="68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s="33" customFormat="1" ht="12.75" customHeight="1">
      <c r="A274" s="26"/>
      <c r="B274" s="112">
        <v>-5</v>
      </c>
      <c r="C274" s="113">
        <f t="shared" si="23"/>
        <v>-37</v>
      </c>
      <c r="D274" s="49">
        <f t="shared" si="24"/>
        <v>43248</v>
      </c>
      <c r="E274" s="114" t="s">
        <v>262</v>
      </c>
      <c r="F274" s="115" t="s">
        <v>44</v>
      </c>
      <c r="G274" s="68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26.25">
      <c r="A275" s="21"/>
      <c r="B275" s="69">
        <v>-5</v>
      </c>
      <c r="C275" s="65">
        <f t="shared" si="23"/>
        <v>-37</v>
      </c>
      <c r="D275" s="85">
        <f t="shared" si="24"/>
        <v>43248</v>
      </c>
      <c r="E275" s="67" t="s">
        <v>237</v>
      </c>
      <c r="F275" s="71" t="s">
        <v>47</v>
      </c>
      <c r="G275" s="72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spans="1:25" ht="12.75" hidden="1" customHeight="1">
      <c r="B276" s="17"/>
      <c r="C276" s="18"/>
      <c r="D276" s="18"/>
      <c r="E276" s="21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2.75" hidden="1" customHeight="1">
      <c r="B277" s="17"/>
      <c r="C277" s="18"/>
      <c r="D277" s="18"/>
      <c r="E277" s="21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2.75" hidden="1" customHeight="1">
      <c r="B278" s="17"/>
      <c r="C278" s="18"/>
      <c r="D278" s="18"/>
      <c r="E278" s="21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2.75" hidden="1" customHeight="1">
      <c r="B279" s="17"/>
      <c r="C279" s="18"/>
      <c r="D279" s="18"/>
      <c r="E279" s="21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2.75" hidden="1" customHeight="1">
      <c r="B280" s="17"/>
      <c r="C280" s="18"/>
      <c r="D280" s="18"/>
      <c r="E280" s="21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2.75" hidden="1" customHeight="1">
      <c r="B281" s="17"/>
      <c r="C281" s="18"/>
      <c r="D281" s="18"/>
      <c r="E281" s="21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2.75" hidden="1" customHeight="1">
      <c r="B282" s="17"/>
      <c r="C282" s="18"/>
      <c r="D282" s="18"/>
      <c r="E282" s="21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2.75" hidden="1" customHeight="1">
      <c r="B283" s="17"/>
      <c r="C283" s="18"/>
      <c r="D283" s="18"/>
      <c r="E283" s="21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2.75" hidden="1" customHeight="1">
      <c r="B284" s="17"/>
      <c r="C284" s="18"/>
      <c r="D284" s="18"/>
      <c r="E284" s="21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2.75" hidden="1" customHeight="1">
      <c r="B285" s="17"/>
      <c r="C285" s="18"/>
      <c r="D285" s="18"/>
      <c r="E285" s="21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2.75" hidden="1" customHeight="1">
      <c r="B286" s="17"/>
      <c r="C286" s="18"/>
      <c r="D286" s="18"/>
      <c r="E286" s="21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2.75" hidden="1" customHeight="1">
      <c r="B287" s="17"/>
      <c r="C287" s="18"/>
      <c r="D287" s="18"/>
      <c r="E287" s="21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2.75" hidden="1" customHeight="1">
      <c r="B288" s="17"/>
      <c r="C288" s="18"/>
      <c r="D288" s="18"/>
      <c r="E288" s="21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2:25" ht="12.75" hidden="1" customHeight="1">
      <c r="B289" s="17"/>
      <c r="C289" s="18"/>
      <c r="D289" s="18"/>
      <c r="E289" s="21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2:25" ht="12.75" hidden="1" customHeight="1">
      <c r="B290" s="17"/>
      <c r="C290" s="18"/>
      <c r="D290" s="18"/>
      <c r="E290" s="21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2:25" ht="12.75" hidden="1" customHeight="1">
      <c r="B291" s="17"/>
      <c r="C291" s="18"/>
      <c r="D291" s="18"/>
      <c r="E291" s="2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2:25" ht="12.75" hidden="1" customHeight="1">
      <c r="B292" s="17"/>
      <c r="C292" s="18"/>
      <c r="D292" s="18"/>
      <c r="E292" s="21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2:25" ht="12.75" hidden="1" customHeight="1">
      <c r="B293" s="17"/>
      <c r="C293" s="18"/>
      <c r="D293" s="18"/>
      <c r="E293" s="21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2:25" ht="12.75" hidden="1" customHeight="1">
      <c r="B294" s="17"/>
      <c r="C294" s="18"/>
      <c r="D294" s="18"/>
      <c r="E294" s="21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2:25" ht="12.75" hidden="1" customHeight="1">
      <c r="B295" s="17"/>
      <c r="C295" s="18"/>
      <c r="D295" s="18"/>
      <c r="E295" s="21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2:25" ht="12.75" hidden="1" customHeight="1">
      <c r="B296" s="17"/>
      <c r="C296" s="18"/>
      <c r="D296" s="18"/>
      <c r="E296" s="21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2:25" ht="12.75" hidden="1" customHeight="1">
      <c r="B297" s="17"/>
      <c r="C297" s="18"/>
      <c r="D297" s="18"/>
      <c r="E297" s="21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2:25" ht="12.75" hidden="1" customHeight="1">
      <c r="B298" s="17"/>
      <c r="C298" s="18"/>
      <c r="D298" s="18"/>
      <c r="E298" s="21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2:25" ht="12.75" hidden="1" customHeight="1">
      <c r="B299" s="17"/>
      <c r="C299" s="18"/>
      <c r="D299" s="18"/>
      <c r="E299" s="21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2:25" ht="12.75" hidden="1" customHeight="1">
      <c r="B300" s="17"/>
      <c r="C300" s="18"/>
      <c r="D300" s="18"/>
      <c r="E300" s="21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2:25" ht="12.75" hidden="1" customHeight="1">
      <c r="B301" s="17"/>
      <c r="C301" s="18"/>
      <c r="D301" s="18"/>
      <c r="E301" s="21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2:25" ht="12.75" hidden="1" customHeight="1">
      <c r="B302" s="17"/>
      <c r="C302" s="18"/>
      <c r="D302" s="18"/>
      <c r="E302" s="21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2:25" ht="12.75" hidden="1" customHeight="1">
      <c r="B303" s="17"/>
      <c r="C303" s="18"/>
      <c r="D303" s="18"/>
      <c r="E303" s="21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2:25" ht="12.75" hidden="1" customHeight="1">
      <c r="B304" s="17"/>
      <c r="C304" s="18"/>
      <c r="D304" s="18"/>
      <c r="E304" s="21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2.75" hidden="1" customHeight="1">
      <c r="B305" s="17"/>
      <c r="C305" s="18"/>
      <c r="D305" s="18"/>
      <c r="E305" s="21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2.75" hidden="1" customHeight="1">
      <c r="B306" s="17"/>
      <c r="C306" s="18"/>
      <c r="D306" s="18"/>
      <c r="E306" s="21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2.75" hidden="1" customHeight="1">
      <c r="B307" s="17"/>
      <c r="C307" s="18"/>
      <c r="D307" s="18"/>
      <c r="E307" s="21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2.75" hidden="1" customHeight="1">
      <c r="B308" s="17"/>
      <c r="C308" s="18"/>
      <c r="D308" s="18"/>
      <c r="E308" s="21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2.75" hidden="1" customHeight="1">
      <c r="B309" s="17"/>
      <c r="C309" s="18"/>
      <c r="D309" s="18"/>
      <c r="E309" s="21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2.75" hidden="1" customHeight="1">
      <c r="B310" s="17"/>
      <c r="C310" s="18"/>
      <c r="D310" s="18"/>
      <c r="E310" s="21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2.75" hidden="1" customHeight="1">
      <c r="B311" s="17"/>
      <c r="C311" s="18"/>
      <c r="D311" s="18"/>
      <c r="E311" s="21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2.75" hidden="1" customHeight="1">
      <c r="A312" s="17"/>
      <c r="B312" s="17"/>
      <c r="C312" s="18"/>
      <c r="D312" s="18"/>
      <c r="E312" s="21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2.75" hidden="1" customHeight="1">
      <c r="A313" s="17"/>
      <c r="B313" s="17"/>
      <c r="C313" s="18"/>
      <c r="D313" s="18"/>
      <c r="E313" s="21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2.75" hidden="1" customHeight="1">
      <c r="A314" s="17"/>
      <c r="B314" s="17"/>
      <c r="C314" s="18"/>
      <c r="D314" s="18"/>
      <c r="E314" s="21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2.75" hidden="1" customHeight="1">
      <c r="A315" s="17"/>
      <c r="B315" s="17"/>
      <c r="C315" s="18"/>
      <c r="D315" s="18"/>
      <c r="E315" s="21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2.75" hidden="1" customHeight="1">
      <c r="A316" s="17"/>
      <c r="B316" s="17"/>
      <c r="C316" s="18"/>
      <c r="D316" s="18"/>
      <c r="E316" s="21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2.75" hidden="1" customHeight="1">
      <c r="A317" s="17"/>
      <c r="B317" s="17"/>
      <c r="C317" s="18"/>
      <c r="D317" s="18"/>
      <c r="E317" s="21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2.75" hidden="1" customHeight="1">
      <c r="A318" s="17"/>
      <c r="B318" s="17"/>
      <c r="C318" s="18"/>
      <c r="D318" s="18"/>
      <c r="E318" s="21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2.75" hidden="1" customHeight="1">
      <c r="A319" s="17"/>
      <c r="B319" s="17"/>
      <c r="C319" s="18"/>
      <c r="D319" s="18"/>
      <c r="E319" s="21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2.75" hidden="1" customHeight="1">
      <c r="A320" s="17"/>
      <c r="B320" s="17"/>
      <c r="C320" s="18"/>
      <c r="D320" s="18"/>
      <c r="E320" s="21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2.75" hidden="1" customHeight="1">
      <c r="A321" s="17"/>
      <c r="B321" s="17"/>
      <c r="C321" s="18"/>
      <c r="D321" s="18"/>
      <c r="E321" s="21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2.75" hidden="1" customHeight="1">
      <c r="A322" s="17"/>
      <c r="B322" s="17"/>
      <c r="C322" s="18"/>
      <c r="D322" s="18"/>
      <c r="E322" s="21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2.75" hidden="1" customHeight="1">
      <c r="A323" s="17"/>
      <c r="B323" s="17"/>
      <c r="C323" s="18"/>
      <c r="D323" s="18"/>
      <c r="E323" s="21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2.75" hidden="1" customHeight="1">
      <c r="A324" s="17"/>
      <c r="B324" s="17"/>
      <c r="C324" s="18"/>
      <c r="D324" s="18"/>
      <c r="E324" s="21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2.75" hidden="1" customHeight="1">
      <c r="A325" s="17"/>
      <c r="B325" s="17"/>
      <c r="C325" s="18"/>
      <c r="D325" s="18"/>
      <c r="E325" s="21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2.75" hidden="1" customHeight="1">
      <c r="A326" s="17"/>
      <c r="B326" s="17"/>
      <c r="C326" s="18"/>
      <c r="D326" s="18"/>
      <c r="E326" s="21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2.75" hidden="1" customHeight="1">
      <c r="A327" s="17"/>
      <c r="B327" s="17"/>
      <c r="C327" s="18"/>
      <c r="D327" s="18"/>
      <c r="E327" s="21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2.75" hidden="1" customHeight="1">
      <c r="A328" s="17"/>
      <c r="B328" s="17"/>
      <c r="C328" s="18"/>
      <c r="D328" s="18"/>
      <c r="E328" s="21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2.75" hidden="1" customHeight="1">
      <c r="A329" s="17"/>
      <c r="B329" s="17"/>
      <c r="C329" s="18"/>
      <c r="D329" s="18"/>
      <c r="E329" s="21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2.75" hidden="1" customHeight="1">
      <c r="A330" s="17"/>
      <c r="B330" s="17"/>
      <c r="C330" s="18"/>
      <c r="D330" s="18"/>
      <c r="E330" s="21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2.75" hidden="1" customHeight="1">
      <c r="A331" s="17"/>
      <c r="B331" s="17"/>
      <c r="C331" s="18"/>
      <c r="D331" s="18"/>
      <c r="E331" s="21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2.75" hidden="1" customHeight="1">
      <c r="A332" s="17"/>
      <c r="B332" s="17"/>
      <c r="C332" s="18"/>
      <c r="D332" s="18"/>
      <c r="E332" s="21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2.75" hidden="1" customHeight="1">
      <c r="A333" s="17"/>
      <c r="B333" s="17"/>
      <c r="C333" s="18"/>
      <c r="D333" s="18"/>
      <c r="E333" s="21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2.75" hidden="1" customHeight="1">
      <c r="A334" s="17"/>
      <c r="B334" s="17"/>
      <c r="C334" s="18"/>
      <c r="D334" s="18"/>
      <c r="E334" s="21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2.75" hidden="1" customHeight="1">
      <c r="A335" s="17"/>
      <c r="B335" s="17"/>
      <c r="C335" s="18"/>
      <c r="D335" s="18"/>
      <c r="E335" s="21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2.75" hidden="1" customHeight="1">
      <c r="A336" s="17"/>
      <c r="B336" s="17"/>
      <c r="C336" s="18"/>
      <c r="D336" s="18"/>
      <c r="E336" s="21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2.75" hidden="1" customHeight="1">
      <c r="A337" s="17"/>
      <c r="B337" s="17"/>
      <c r="C337" s="18"/>
      <c r="D337" s="18"/>
      <c r="E337" s="21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2.75" hidden="1" customHeight="1">
      <c r="A338" s="17"/>
      <c r="B338" s="17"/>
      <c r="C338" s="18"/>
      <c r="D338" s="18"/>
      <c r="E338" s="21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2.75" hidden="1" customHeight="1">
      <c r="A339" s="17"/>
      <c r="B339" s="17"/>
      <c r="C339" s="18"/>
      <c r="D339" s="18"/>
      <c r="E339" s="21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2.75" hidden="1" customHeight="1">
      <c r="A340" s="17"/>
      <c r="B340" s="17"/>
      <c r="C340" s="18"/>
      <c r="D340" s="18"/>
      <c r="E340" s="21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2.75" hidden="1" customHeight="1">
      <c r="A341" s="17"/>
      <c r="B341" s="17"/>
      <c r="C341" s="18"/>
      <c r="D341" s="18"/>
      <c r="E341" s="21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2.75" hidden="1" customHeight="1">
      <c r="A342" s="17"/>
      <c r="B342" s="17"/>
      <c r="C342" s="18"/>
      <c r="D342" s="18"/>
      <c r="E342" s="21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2.75" hidden="1" customHeight="1">
      <c r="A343" s="17"/>
      <c r="B343" s="17"/>
      <c r="C343" s="18"/>
      <c r="D343" s="18"/>
      <c r="E343" s="21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2.75" hidden="1" customHeight="1">
      <c r="A344" s="17"/>
      <c r="B344" s="17"/>
      <c r="C344" s="18"/>
      <c r="D344" s="18"/>
      <c r="E344" s="21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2.75" hidden="1" customHeight="1">
      <c r="A345" s="17"/>
      <c r="B345" s="17"/>
      <c r="C345" s="18"/>
      <c r="D345" s="18"/>
      <c r="E345" s="21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2.75" hidden="1" customHeight="1">
      <c r="A346" s="17"/>
      <c r="B346" s="17"/>
      <c r="C346" s="18"/>
      <c r="D346" s="18"/>
      <c r="E346" s="21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2.75" hidden="1" customHeight="1">
      <c r="A347" s="17"/>
      <c r="B347" s="17"/>
      <c r="C347" s="18"/>
      <c r="D347" s="18"/>
      <c r="E347" s="21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2.75" hidden="1" customHeight="1">
      <c r="A348" s="17"/>
      <c r="B348" s="17"/>
      <c r="C348" s="18"/>
      <c r="D348" s="18"/>
      <c r="E348" s="21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2.75" hidden="1" customHeight="1">
      <c r="A349" s="17"/>
      <c r="B349" s="17"/>
      <c r="C349" s="18"/>
      <c r="D349" s="18"/>
      <c r="E349" s="21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2.75" hidden="1" customHeight="1">
      <c r="A350" s="17"/>
      <c r="B350" s="17"/>
      <c r="C350" s="18"/>
      <c r="D350" s="18"/>
      <c r="E350" s="21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2.75" hidden="1" customHeight="1">
      <c r="A351" s="17"/>
      <c r="B351" s="17"/>
      <c r="C351" s="18"/>
      <c r="D351" s="18"/>
      <c r="E351" s="21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2.75" hidden="1" customHeight="1">
      <c r="A352" s="17"/>
      <c r="B352" s="17"/>
      <c r="C352" s="18"/>
      <c r="D352" s="18"/>
      <c r="E352" s="21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2.75" hidden="1" customHeight="1">
      <c r="A353" s="17"/>
      <c r="B353" s="17"/>
      <c r="C353" s="18"/>
      <c r="D353" s="18"/>
      <c r="E353" s="21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2.75" hidden="1" customHeight="1">
      <c r="A354" s="17"/>
      <c r="B354" s="17"/>
      <c r="C354" s="18"/>
      <c r="D354" s="18"/>
      <c r="E354" s="21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2.75" hidden="1" customHeight="1">
      <c r="A355" s="17"/>
      <c r="B355" s="17"/>
      <c r="C355" s="18"/>
      <c r="D355" s="18"/>
      <c r="E355" s="21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2.75" hidden="1" customHeight="1">
      <c r="A356" s="17"/>
      <c r="B356" s="17"/>
      <c r="C356" s="18"/>
      <c r="D356" s="18"/>
      <c r="E356" s="21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2.75" hidden="1" customHeight="1">
      <c r="A357" s="17"/>
      <c r="B357" s="17"/>
      <c r="C357" s="18"/>
      <c r="D357" s="18"/>
      <c r="E357" s="21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2.75" hidden="1" customHeight="1">
      <c r="A358" s="17"/>
      <c r="B358" s="17"/>
      <c r="C358" s="18"/>
      <c r="D358" s="18"/>
      <c r="E358" s="21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2.75" hidden="1" customHeight="1">
      <c r="A359" s="17"/>
      <c r="B359" s="17"/>
      <c r="C359" s="18"/>
      <c r="D359" s="18"/>
      <c r="E359" s="21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2.75" hidden="1" customHeight="1">
      <c r="A360" s="17"/>
      <c r="B360" s="17"/>
      <c r="C360" s="18"/>
      <c r="D360" s="18"/>
      <c r="E360" s="21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2.75" hidden="1" customHeight="1">
      <c r="A361" s="17"/>
      <c r="B361" s="17"/>
      <c r="C361" s="18"/>
      <c r="D361" s="18"/>
      <c r="E361" s="21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2.75" hidden="1" customHeight="1">
      <c r="A362" s="17"/>
      <c r="B362" s="17"/>
      <c r="C362" s="18"/>
      <c r="D362" s="18"/>
      <c r="E362" s="21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2.75" hidden="1" customHeight="1">
      <c r="A363" s="17"/>
      <c r="B363" s="17"/>
      <c r="C363" s="18"/>
      <c r="D363" s="18"/>
      <c r="E363" s="21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2.75" hidden="1" customHeight="1">
      <c r="A364" s="17"/>
      <c r="B364" s="17"/>
      <c r="C364" s="18"/>
      <c r="D364" s="18"/>
      <c r="E364" s="21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2.75" hidden="1" customHeight="1">
      <c r="A365" s="17"/>
      <c r="B365" s="17"/>
      <c r="C365" s="18"/>
      <c r="D365" s="18"/>
      <c r="E365" s="21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2.75" hidden="1" customHeight="1">
      <c r="A366" s="17"/>
      <c r="B366" s="17"/>
      <c r="C366" s="18"/>
      <c r="D366" s="18"/>
      <c r="E366" s="21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2.75" hidden="1" customHeight="1">
      <c r="A367" s="17"/>
      <c r="B367" s="17"/>
      <c r="C367" s="18"/>
      <c r="D367" s="18"/>
      <c r="E367" s="21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2.75" hidden="1" customHeight="1">
      <c r="A368" s="17"/>
      <c r="B368" s="17"/>
      <c r="C368" s="18"/>
      <c r="D368" s="18"/>
      <c r="E368" s="21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2.75" hidden="1" customHeight="1">
      <c r="A369" s="17"/>
      <c r="B369" s="17"/>
      <c r="C369" s="18"/>
      <c r="D369" s="18"/>
      <c r="E369" s="21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2.75" hidden="1" customHeight="1">
      <c r="A370" s="17"/>
      <c r="B370" s="17"/>
      <c r="C370" s="18"/>
      <c r="D370" s="18"/>
      <c r="E370" s="21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2.75" hidden="1" customHeight="1">
      <c r="A371" s="17"/>
      <c r="B371" s="17"/>
      <c r="C371" s="18"/>
      <c r="D371" s="18"/>
      <c r="E371" s="21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2.75" hidden="1" customHeight="1">
      <c r="A372" s="17"/>
      <c r="B372" s="17"/>
      <c r="C372" s="18"/>
      <c r="D372" s="18"/>
      <c r="E372" s="21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2.75" hidden="1" customHeight="1">
      <c r="A373" s="17"/>
      <c r="B373" s="17"/>
      <c r="C373" s="18"/>
      <c r="D373" s="18"/>
      <c r="E373" s="21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2.75" hidden="1" customHeight="1">
      <c r="A374" s="17"/>
      <c r="B374" s="17"/>
      <c r="C374" s="18"/>
      <c r="D374" s="18"/>
      <c r="E374" s="21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2.75" hidden="1" customHeight="1">
      <c r="A375" s="17"/>
      <c r="B375" s="17"/>
      <c r="C375" s="18"/>
      <c r="D375" s="18"/>
      <c r="E375" s="21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2.75" hidden="1" customHeight="1">
      <c r="A376" s="17"/>
      <c r="B376" s="17"/>
      <c r="C376" s="18"/>
      <c r="D376" s="18"/>
      <c r="E376" s="21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2.75" hidden="1" customHeight="1">
      <c r="A377" s="17"/>
      <c r="B377" s="17"/>
      <c r="C377" s="18"/>
      <c r="D377" s="18"/>
      <c r="E377" s="21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2.75" hidden="1" customHeight="1">
      <c r="A378" s="17"/>
      <c r="B378" s="17"/>
      <c r="C378" s="18"/>
      <c r="D378" s="18"/>
      <c r="E378" s="21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2.75" hidden="1" customHeight="1">
      <c r="A379" s="17"/>
      <c r="B379" s="17"/>
      <c r="C379" s="18"/>
      <c r="D379" s="18"/>
      <c r="E379" s="21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2.75" hidden="1" customHeight="1">
      <c r="A380" s="17"/>
      <c r="B380" s="17"/>
      <c r="C380" s="18"/>
      <c r="D380" s="18"/>
      <c r="E380" s="21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2.75" hidden="1" customHeight="1">
      <c r="A381" s="17"/>
      <c r="B381" s="17"/>
      <c r="C381" s="18"/>
      <c r="D381" s="18"/>
      <c r="E381" s="21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2.75" hidden="1" customHeight="1">
      <c r="A382" s="17"/>
      <c r="B382" s="17"/>
      <c r="C382" s="18"/>
      <c r="D382" s="18"/>
      <c r="E382" s="21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2.75" hidden="1" customHeight="1">
      <c r="A383" s="17"/>
      <c r="B383" s="17"/>
      <c r="C383" s="18"/>
      <c r="D383" s="18"/>
      <c r="E383" s="21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2.75" hidden="1" customHeight="1">
      <c r="A384" s="17"/>
      <c r="B384" s="17"/>
      <c r="C384" s="18"/>
      <c r="D384" s="18"/>
      <c r="E384" s="21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2.75" hidden="1" customHeight="1">
      <c r="A385" s="17"/>
      <c r="B385" s="17"/>
      <c r="C385" s="18"/>
      <c r="D385" s="18"/>
      <c r="E385" s="21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2.75" hidden="1" customHeight="1">
      <c r="A386" s="17"/>
      <c r="B386" s="17"/>
      <c r="C386" s="18"/>
      <c r="D386" s="18"/>
      <c r="E386" s="21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2.75" hidden="1" customHeight="1">
      <c r="A387" s="17"/>
      <c r="B387" s="17"/>
      <c r="C387" s="18"/>
      <c r="D387" s="18"/>
      <c r="E387" s="21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2.75" hidden="1" customHeight="1">
      <c r="A388" s="17"/>
      <c r="B388" s="17"/>
      <c r="C388" s="18"/>
      <c r="D388" s="18"/>
      <c r="E388" s="21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2.75" hidden="1" customHeight="1">
      <c r="A389" s="17"/>
      <c r="B389" s="17"/>
      <c r="C389" s="18"/>
      <c r="D389" s="18"/>
      <c r="E389" s="21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2.75" hidden="1" customHeight="1">
      <c r="A390" s="17"/>
      <c r="B390" s="17"/>
      <c r="C390" s="18"/>
      <c r="D390" s="18"/>
      <c r="E390" s="21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2.75" hidden="1" customHeight="1">
      <c r="A391" s="17"/>
      <c r="B391" s="17"/>
      <c r="C391" s="18"/>
      <c r="D391" s="18"/>
      <c r="E391" s="21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2.75" hidden="1" customHeight="1">
      <c r="A392" s="17"/>
      <c r="B392" s="17"/>
      <c r="C392" s="18"/>
      <c r="D392" s="18"/>
      <c r="E392" s="21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2.75" hidden="1" customHeight="1">
      <c r="A393" s="17"/>
      <c r="B393" s="17"/>
      <c r="C393" s="18"/>
      <c r="D393" s="18"/>
      <c r="E393" s="21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2.75" hidden="1" customHeight="1">
      <c r="A394" s="17"/>
      <c r="B394" s="17"/>
      <c r="C394" s="18"/>
      <c r="D394" s="18"/>
      <c r="E394" s="21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2.75" hidden="1" customHeight="1">
      <c r="A395" s="17"/>
      <c r="B395" s="17"/>
      <c r="C395" s="18"/>
      <c r="D395" s="18"/>
      <c r="E395" s="2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2.75" hidden="1" customHeight="1">
      <c r="A396" s="17"/>
      <c r="B396" s="17"/>
      <c r="C396" s="18"/>
      <c r="D396" s="18"/>
      <c r="E396" s="21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2.75" hidden="1" customHeight="1">
      <c r="A397" s="17"/>
      <c r="B397" s="17"/>
      <c r="C397" s="18"/>
      <c r="D397" s="18"/>
      <c r="E397" s="21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2.75" hidden="1" customHeight="1">
      <c r="A398" s="17"/>
      <c r="B398" s="17"/>
      <c r="C398" s="18"/>
      <c r="D398" s="18"/>
      <c r="E398" s="21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2.75" hidden="1" customHeight="1">
      <c r="A399" s="17"/>
      <c r="B399" s="17"/>
      <c r="C399" s="18"/>
      <c r="D399" s="18"/>
      <c r="E399" s="21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2.75" hidden="1" customHeight="1">
      <c r="A400" s="17"/>
      <c r="B400" s="17"/>
      <c r="C400" s="18"/>
      <c r="D400" s="18"/>
      <c r="E400" s="21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2.75" hidden="1" customHeight="1">
      <c r="A401" s="17"/>
      <c r="B401" s="17"/>
      <c r="C401" s="18"/>
      <c r="D401" s="18"/>
      <c r="E401" s="21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2.75" hidden="1" customHeight="1">
      <c r="A402" s="17"/>
      <c r="B402" s="17"/>
      <c r="C402" s="18"/>
      <c r="D402" s="18"/>
      <c r="E402" s="21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2.75" hidden="1" customHeight="1">
      <c r="A403" s="17"/>
      <c r="B403" s="17"/>
      <c r="C403" s="18"/>
      <c r="D403" s="18"/>
      <c r="E403" s="21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2.75" hidden="1" customHeight="1">
      <c r="A404" s="17"/>
      <c r="B404" s="17"/>
      <c r="C404" s="18"/>
      <c r="D404" s="18"/>
      <c r="E404" s="21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2.75" hidden="1" customHeight="1">
      <c r="A405" s="17"/>
      <c r="B405" s="17"/>
      <c r="C405" s="18"/>
      <c r="D405" s="18"/>
      <c r="E405" s="21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2.75" hidden="1" customHeight="1">
      <c r="A406" s="17"/>
      <c r="B406" s="17"/>
      <c r="C406" s="18"/>
      <c r="D406" s="18"/>
      <c r="E406" s="21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2.75" hidden="1" customHeight="1">
      <c r="A407" s="17"/>
      <c r="B407" s="17"/>
      <c r="C407" s="18"/>
      <c r="D407" s="18"/>
      <c r="E407" s="21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2.75" hidden="1" customHeight="1">
      <c r="A408" s="17"/>
      <c r="B408" s="17"/>
      <c r="C408" s="18"/>
      <c r="D408" s="18"/>
      <c r="E408" s="21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2.75" hidden="1" customHeight="1">
      <c r="A409" s="17"/>
      <c r="B409" s="17"/>
      <c r="C409" s="18"/>
      <c r="D409" s="18"/>
      <c r="E409" s="21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2.75" hidden="1" customHeight="1">
      <c r="A410" s="17"/>
      <c r="B410" s="17"/>
      <c r="C410" s="18"/>
      <c r="D410" s="18"/>
      <c r="E410" s="21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2.75" hidden="1" customHeight="1">
      <c r="A411" s="17"/>
      <c r="B411" s="17"/>
      <c r="C411" s="18"/>
      <c r="D411" s="18"/>
      <c r="E411" s="21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2.75" hidden="1" customHeight="1">
      <c r="A412" s="17"/>
      <c r="B412" s="17"/>
      <c r="C412" s="18"/>
      <c r="D412" s="18"/>
      <c r="E412" s="21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2.75" hidden="1" customHeight="1">
      <c r="A413" s="17"/>
      <c r="B413" s="17"/>
      <c r="C413" s="18"/>
      <c r="D413" s="18"/>
      <c r="E413" s="21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2.75" hidden="1" customHeight="1">
      <c r="A414" s="17"/>
      <c r="B414" s="17"/>
      <c r="C414" s="18"/>
      <c r="D414" s="18"/>
      <c r="E414" s="21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2.75" hidden="1" customHeight="1">
      <c r="A415" s="17"/>
      <c r="B415" s="17"/>
      <c r="C415" s="18"/>
      <c r="D415" s="18"/>
      <c r="E415" s="21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2.75" hidden="1" customHeight="1">
      <c r="A416" s="17"/>
      <c r="B416" s="17"/>
      <c r="C416" s="18"/>
      <c r="D416" s="18"/>
      <c r="E416" s="21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2.75" hidden="1" customHeight="1">
      <c r="A417" s="17"/>
      <c r="B417" s="17"/>
      <c r="C417" s="18"/>
      <c r="D417" s="18"/>
      <c r="E417" s="21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2.75" hidden="1" customHeight="1">
      <c r="A418" s="17"/>
      <c r="B418" s="17"/>
      <c r="C418" s="18"/>
      <c r="D418" s="18"/>
      <c r="E418" s="21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2.75" hidden="1" customHeight="1">
      <c r="A419" s="17"/>
      <c r="B419" s="17"/>
      <c r="C419" s="18"/>
      <c r="D419" s="18"/>
      <c r="E419" s="21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2.75" hidden="1" customHeight="1">
      <c r="A420" s="17"/>
      <c r="B420" s="17"/>
      <c r="C420" s="18"/>
      <c r="D420" s="18"/>
      <c r="E420" s="21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2.75" hidden="1" customHeight="1">
      <c r="A421" s="17"/>
      <c r="B421" s="17"/>
      <c r="C421" s="18"/>
      <c r="D421" s="18"/>
      <c r="E421" s="21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2.75" hidden="1" customHeight="1">
      <c r="A422" s="17"/>
      <c r="B422" s="17"/>
      <c r="C422" s="18"/>
      <c r="D422" s="18"/>
      <c r="E422" s="21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2.75" hidden="1" customHeight="1">
      <c r="A423" s="17"/>
      <c r="B423" s="17"/>
      <c r="C423" s="18"/>
      <c r="D423" s="18"/>
      <c r="E423" s="21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2.75" hidden="1" customHeight="1">
      <c r="A424" s="17"/>
      <c r="B424" s="17"/>
      <c r="C424" s="18"/>
      <c r="D424" s="18"/>
      <c r="E424" s="21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2.75" hidden="1" customHeight="1">
      <c r="A425" s="17"/>
      <c r="B425" s="17"/>
      <c r="C425" s="18"/>
      <c r="D425" s="18"/>
      <c r="E425" s="21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2.75" hidden="1" customHeight="1">
      <c r="A426" s="17"/>
      <c r="B426" s="17"/>
      <c r="C426" s="18"/>
      <c r="D426" s="18"/>
      <c r="E426" s="21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2.75" hidden="1" customHeight="1">
      <c r="A427" s="17"/>
      <c r="B427" s="17"/>
      <c r="C427" s="18"/>
      <c r="D427" s="18"/>
      <c r="E427" s="21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2.75" hidden="1" customHeight="1">
      <c r="A428" s="17"/>
      <c r="B428" s="17"/>
      <c r="C428" s="18"/>
      <c r="D428" s="18"/>
      <c r="E428" s="21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2.75" hidden="1" customHeight="1">
      <c r="A429" s="17"/>
      <c r="B429" s="17"/>
      <c r="C429" s="18"/>
      <c r="D429" s="18"/>
      <c r="E429" s="21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2.75" hidden="1" customHeight="1">
      <c r="A430" s="17"/>
      <c r="B430" s="17"/>
      <c r="C430" s="18"/>
      <c r="D430" s="18"/>
      <c r="E430" s="21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2.75" hidden="1" customHeight="1">
      <c r="A431" s="17"/>
      <c r="B431" s="17"/>
      <c r="C431" s="18"/>
      <c r="D431" s="18"/>
      <c r="E431" s="21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2.75" hidden="1" customHeight="1">
      <c r="A432" s="17"/>
      <c r="B432" s="17"/>
      <c r="C432" s="18"/>
      <c r="D432" s="18"/>
      <c r="E432" s="21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2.75" hidden="1" customHeight="1">
      <c r="A433" s="17"/>
      <c r="B433" s="17"/>
      <c r="C433" s="18"/>
      <c r="D433" s="18"/>
      <c r="E433" s="21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2.75" hidden="1" customHeight="1">
      <c r="A434" s="17"/>
      <c r="B434" s="17"/>
      <c r="C434" s="18"/>
      <c r="D434" s="18"/>
      <c r="E434" s="21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2.75" hidden="1" customHeight="1">
      <c r="A435" s="17"/>
      <c r="B435" s="17"/>
      <c r="C435" s="18"/>
      <c r="D435" s="18"/>
      <c r="E435" s="21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2.75" hidden="1" customHeight="1">
      <c r="A436" s="17"/>
      <c r="B436" s="17"/>
      <c r="C436" s="18"/>
      <c r="D436" s="18"/>
      <c r="E436" s="21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2.75" hidden="1" customHeight="1">
      <c r="A437" s="17"/>
      <c r="B437" s="17"/>
      <c r="C437" s="18"/>
      <c r="D437" s="18"/>
      <c r="E437" s="21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2.75" hidden="1" customHeight="1">
      <c r="A438" s="17"/>
      <c r="B438" s="17"/>
      <c r="C438" s="18"/>
      <c r="D438" s="18"/>
      <c r="E438" s="21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2.75" hidden="1" customHeight="1">
      <c r="A439" s="17"/>
      <c r="B439" s="17"/>
      <c r="C439" s="18"/>
      <c r="D439" s="18"/>
      <c r="E439" s="21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2.75" hidden="1" customHeight="1">
      <c r="A440" s="17"/>
      <c r="B440" s="17"/>
      <c r="C440" s="18"/>
      <c r="D440" s="18"/>
      <c r="E440" s="21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2.75" hidden="1" customHeight="1">
      <c r="A441" s="17"/>
      <c r="B441" s="17"/>
      <c r="C441" s="18"/>
      <c r="D441" s="18"/>
      <c r="E441" s="21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2.75" hidden="1" customHeight="1">
      <c r="A442" s="17"/>
      <c r="B442" s="17"/>
      <c r="C442" s="18"/>
      <c r="D442" s="18"/>
      <c r="E442" s="21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2.75" hidden="1" customHeight="1">
      <c r="A443" s="17"/>
      <c r="B443" s="17"/>
      <c r="C443" s="18"/>
      <c r="D443" s="18"/>
      <c r="E443" s="21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2.75" hidden="1" customHeight="1">
      <c r="A444" s="17"/>
      <c r="B444" s="17"/>
      <c r="C444" s="18"/>
      <c r="D444" s="18"/>
      <c r="E444" s="21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2.75" hidden="1" customHeight="1">
      <c r="A445" s="17"/>
      <c r="B445" s="17"/>
      <c r="C445" s="18"/>
      <c r="D445" s="18"/>
      <c r="E445" s="21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2.75" hidden="1" customHeight="1">
      <c r="A446" s="17"/>
      <c r="B446" s="17"/>
      <c r="C446" s="18"/>
      <c r="D446" s="18"/>
      <c r="E446" s="21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2.75" hidden="1" customHeight="1">
      <c r="A447" s="17"/>
      <c r="B447" s="17"/>
      <c r="C447" s="18"/>
      <c r="D447" s="18"/>
      <c r="E447" s="21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2.75" hidden="1" customHeight="1">
      <c r="A448" s="17"/>
      <c r="B448" s="17"/>
      <c r="C448" s="18"/>
      <c r="D448" s="18"/>
      <c r="E448" s="21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2.75" hidden="1" customHeight="1">
      <c r="A449" s="17"/>
      <c r="B449" s="17"/>
      <c r="C449" s="18"/>
      <c r="D449" s="18"/>
      <c r="E449" s="21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2.75" hidden="1" customHeight="1">
      <c r="A450" s="17"/>
      <c r="B450" s="17"/>
      <c r="C450" s="18"/>
      <c r="D450" s="18"/>
      <c r="E450" s="21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2.75" hidden="1" customHeight="1">
      <c r="A451" s="17"/>
      <c r="B451" s="17"/>
      <c r="C451" s="18"/>
      <c r="D451" s="18"/>
      <c r="E451" s="21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2.75" hidden="1" customHeight="1">
      <c r="A452" s="17"/>
      <c r="B452" s="17"/>
      <c r="C452" s="18"/>
      <c r="D452" s="18"/>
      <c r="E452" s="21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2.75" hidden="1" customHeight="1">
      <c r="A453" s="17"/>
      <c r="B453" s="17"/>
      <c r="C453" s="18"/>
      <c r="D453" s="18"/>
      <c r="E453" s="21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2.75" hidden="1" customHeight="1">
      <c r="A454" s="17"/>
      <c r="B454" s="17"/>
      <c r="C454" s="18"/>
      <c r="D454" s="18"/>
      <c r="E454" s="21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2.75" hidden="1" customHeight="1">
      <c r="A455" s="17"/>
      <c r="B455" s="17"/>
      <c r="C455" s="18"/>
      <c r="D455" s="18"/>
      <c r="E455" s="21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2.75" hidden="1" customHeight="1">
      <c r="A456" s="17"/>
      <c r="B456" s="17"/>
      <c r="C456" s="18"/>
      <c r="D456" s="18"/>
      <c r="E456" s="21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2.75" hidden="1" customHeight="1">
      <c r="A457" s="17"/>
      <c r="B457" s="17"/>
      <c r="C457" s="18"/>
      <c r="D457" s="18"/>
      <c r="E457" s="21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2.75" hidden="1" customHeight="1">
      <c r="A458" s="17"/>
      <c r="B458" s="17"/>
      <c r="C458" s="18"/>
      <c r="D458" s="18"/>
      <c r="E458" s="21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2.75" hidden="1" customHeight="1">
      <c r="A459" s="17"/>
      <c r="B459" s="17"/>
      <c r="C459" s="18"/>
      <c r="D459" s="18"/>
      <c r="E459" s="21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2.75" hidden="1" customHeight="1">
      <c r="A460" s="17"/>
      <c r="B460" s="17"/>
      <c r="C460" s="18"/>
      <c r="D460" s="18"/>
      <c r="E460" s="21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2.75" hidden="1" customHeight="1">
      <c r="A461" s="17"/>
      <c r="B461" s="17"/>
      <c r="C461" s="18"/>
      <c r="D461" s="18"/>
      <c r="E461" s="21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2.75" hidden="1" customHeight="1">
      <c r="A462" s="17"/>
      <c r="B462" s="17"/>
      <c r="C462" s="18"/>
      <c r="D462" s="18"/>
      <c r="E462" s="21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2.75" hidden="1" customHeight="1">
      <c r="A463" s="17"/>
      <c r="B463" s="17"/>
      <c r="C463" s="18"/>
      <c r="D463" s="18"/>
      <c r="E463" s="21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2.75" hidden="1" customHeight="1">
      <c r="A464" s="17"/>
      <c r="B464" s="17"/>
      <c r="C464" s="18"/>
      <c r="D464" s="18"/>
      <c r="E464" s="21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2.75" hidden="1" customHeight="1">
      <c r="A465" s="17"/>
      <c r="B465" s="17"/>
      <c r="C465" s="18"/>
      <c r="D465" s="18"/>
      <c r="E465" s="21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2.75" hidden="1" customHeight="1">
      <c r="A466" s="17"/>
      <c r="B466" s="17"/>
      <c r="C466" s="18"/>
      <c r="D466" s="18"/>
      <c r="E466" s="21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2.75" hidden="1" customHeight="1">
      <c r="A467" s="17"/>
      <c r="B467" s="17"/>
      <c r="C467" s="18"/>
      <c r="D467" s="18"/>
      <c r="E467" s="21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2.75" hidden="1" customHeight="1">
      <c r="A468" s="17"/>
      <c r="B468" s="17"/>
      <c r="C468" s="18"/>
      <c r="D468" s="18"/>
      <c r="E468" s="21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2.75" hidden="1" customHeight="1">
      <c r="A469" s="17"/>
      <c r="B469" s="17"/>
      <c r="C469" s="18"/>
      <c r="D469" s="18"/>
      <c r="E469" s="21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2.75" hidden="1" customHeight="1">
      <c r="A470" s="17"/>
      <c r="B470" s="17"/>
      <c r="C470" s="18"/>
      <c r="D470" s="18"/>
      <c r="E470" s="21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2.75" hidden="1" customHeight="1">
      <c r="A471" s="17"/>
      <c r="B471" s="17"/>
      <c r="C471" s="18"/>
      <c r="D471" s="18"/>
      <c r="E471" s="21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2.75" hidden="1" customHeight="1">
      <c r="A472" s="17"/>
      <c r="B472" s="17"/>
      <c r="C472" s="18"/>
      <c r="D472" s="18"/>
      <c r="E472" s="21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2.75" hidden="1" customHeight="1">
      <c r="A473" s="17"/>
      <c r="B473" s="17"/>
      <c r="C473" s="18"/>
      <c r="D473" s="18"/>
      <c r="E473" s="21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2.75" hidden="1" customHeight="1">
      <c r="A474" s="17"/>
      <c r="B474" s="17"/>
      <c r="C474" s="18"/>
      <c r="D474" s="18"/>
      <c r="E474" s="21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2.75" hidden="1" customHeight="1">
      <c r="A475" s="17"/>
      <c r="B475" s="17"/>
      <c r="C475" s="18"/>
      <c r="D475" s="18"/>
      <c r="E475" s="21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2.75" hidden="1" customHeight="1">
      <c r="A476" s="17"/>
      <c r="B476" s="17"/>
      <c r="C476" s="18"/>
      <c r="D476" s="18"/>
      <c r="E476" s="21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2.75" hidden="1" customHeight="1">
      <c r="A477" s="17"/>
      <c r="B477" s="17"/>
      <c r="C477" s="18"/>
      <c r="D477" s="18"/>
      <c r="E477" s="21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2.75" hidden="1" customHeight="1">
      <c r="A478" s="17"/>
      <c r="B478" s="17"/>
      <c r="C478" s="18"/>
      <c r="D478" s="18"/>
      <c r="E478" s="21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2.75" hidden="1" customHeight="1">
      <c r="A479" s="17"/>
      <c r="B479" s="17"/>
      <c r="C479" s="18"/>
      <c r="D479" s="18"/>
      <c r="E479" s="21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2.75" hidden="1" customHeight="1">
      <c r="A480" s="17"/>
      <c r="B480" s="17"/>
      <c r="C480" s="18"/>
      <c r="D480" s="18"/>
      <c r="E480" s="21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2.75" hidden="1" customHeight="1">
      <c r="A481" s="17"/>
      <c r="B481" s="17"/>
      <c r="C481" s="18"/>
      <c r="D481" s="18"/>
      <c r="E481" s="21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2.75" hidden="1" customHeight="1">
      <c r="A482" s="17"/>
      <c r="B482" s="17"/>
      <c r="C482" s="18"/>
      <c r="D482" s="18"/>
      <c r="E482" s="21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2.75" hidden="1" customHeight="1">
      <c r="A483" s="17"/>
      <c r="B483" s="17"/>
      <c r="C483" s="18"/>
      <c r="D483" s="18"/>
      <c r="E483" s="21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2.75" hidden="1" customHeight="1">
      <c r="A484" s="17"/>
      <c r="B484" s="17"/>
      <c r="C484" s="18"/>
      <c r="D484" s="18"/>
      <c r="E484" s="21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2.75" hidden="1" customHeight="1">
      <c r="A485" s="17"/>
      <c r="B485" s="17"/>
      <c r="C485" s="18"/>
      <c r="D485" s="18"/>
      <c r="E485" s="21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2.75" hidden="1" customHeight="1">
      <c r="A486" s="17"/>
      <c r="B486" s="17"/>
      <c r="C486" s="18"/>
      <c r="D486" s="18"/>
      <c r="E486" s="21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2.75" hidden="1" customHeight="1">
      <c r="A487" s="17"/>
      <c r="B487" s="17"/>
      <c r="C487" s="18"/>
      <c r="D487" s="18"/>
      <c r="E487" s="21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2.75" hidden="1" customHeight="1">
      <c r="A488" s="17"/>
      <c r="B488" s="17"/>
      <c r="C488" s="18"/>
      <c r="D488" s="18"/>
      <c r="E488" s="21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2.75" hidden="1" customHeight="1">
      <c r="A489" s="17"/>
      <c r="B489" s="17"/>
      <c r="C489" s="18"/>
      <c r="D489" s="18"/>
      <c r="E489" s="21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2.75" hidden="1" customHeight="1">
      <c r="A490" s="17"/>
      <c r="B490" s="17"/>
      <c r="C490" s="18"/>
      <c r="D490" s="18"/>
      <c r="E490" s="21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2.75" hidden="1" customHeight="1">
      <c r="A491" s="17"/>
      <c r="B491" s="17"/>
      <c r="C491" s="18"/>
      <c r="D491" s="18"/>
      <c r="E491" s="21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2.75" hidden="1" customHeight="1">
      <c r="A492" s="17"/>
      <c r="B492" s="17"/>
      <c r="C492" s="18"/>
      <c r="D492" s="18"/>
      <c r="E492" s="21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2.75" hidden="1" customHeight="1">
      <c r="A493" s="17"/>
      <c r="B493" s="17"/>
      <c r="C493" s="18"/>
      <c r="D493" s="18"/>
      <c r="E493" s="21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2.75" hidden="1" customHeight="1">
      <c r="A494" s="17"/>
      <c r="B494" s="17"/>
      <c r="C494" s="18"/>
      <c r="D494" s="18"/>
      <c r="E494" s="21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2.75" hidden="1" customHeight="1">
      <c r="A495" s="17"/>
      <c r="B495" s="17"/>
      <c r="C495" s="18"/>
      <c r="D495" s="18"/>
      <c r="E495" s="21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2.75" hidden="1" customHeight="1">
      <c r="A496" s="17"/>
      <c r="B496" s="17"/>
      <c r="C496" s="18"/>
      <c r="D496" s="18"/>
      <c r="E496" s="21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2.75" hidden="1" customHeight="1">
      <c r="A497" s="17"/>
      <c r="B497" s="17"/>
      <c r="C497" s="18"/>
      <c r="D497" s="18"/>
      <c r="E497" s="21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2.75" hidden="1" customHeight="1">
      <c r="A498" s="17"/>
      <c r="B498" s="17"/>
      <c r="C498" s="18"/>
      <c r="D498" s="18"/>
      <c r="E498" s="21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2.75" hidden="1" customHeight="1">
      <c r="A499" s="17"/>
      <c r="B499" s="17"/>
      <c r="C499" s="18"/>
      <c r="D499" s="18"/>
      <c r="E499" s="21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2.75" hidden="1" customHeight="1">
      <c r="A500" s="17"/>
      <c r="B500" s="17"/>
      <c r="C500" s="18"/>
      <c r="D500" s="18"/>
      <c r="E500" s="21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2.75" hidden="1" customHeight="1">
      <c r="A501" s="17"/>
      <c r="B501" s="17"/>
      <c r="C501" s="18"/>
      <c r="D501" s="18"/>
      <c r="E501" s="21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2.75" hidden="1" customHeight="1">
      <c r="A502" s="17"/>
      <c r="B502" s="17"/>
      <c r="C502" s="18"/>
      <c r="D502" s="18"/>
      <c r="E502" s="21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2.75" hidden="1" customHeight="1">
      <c r="A503" s="17"/>
      <c r="B503" s="17"/>
      <c r="C503" s="18"/>
      <c r="D503" s="18"/>
      <c r="E503" s="21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2.75" hidden="1" customHeight="1">
      <c r="A504" s="17"/>
      <c r="B504" s="17"/>
      <c r="C504" s="18"/>
      <c r="D504" s="18"/>
      <c r="E504" s="21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2.75" hidden="1" customHeight="1">
      <c r="A505" s="17"/>
      <c r="B505" s="17"/>
      <c r="C505" s="18"/>
      <c r="D505" s="18"/>
      <c r="E505" s="21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2.75" hidden="1" customHeight="1">
      <c r="A506" s="17"/>
      <c r="B506" s="17"/>
      <c r="C506" s="18"/>
      <c r="D506" s="18"/>
      <c r="E506" s="21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2.75" hidden="1" customHeight="1">
      <c r="A507" s="17"/>
      <c r="B507" s="17"/>
      <c r="C507" s="18"/>
      <c r="D507" s="18"/>
      <c r="E507" s="21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2.75" hidden="1" customHeight="1">
      <c r="A508" s="17"/>
      <c r="B508" s="17"/>
      <c r="C508" s="18"/>
      <c r="D508" s="18"/>
      <c r="E508" s="21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2.75" hidden="1" customHeight="1">
      <c r="A509" s="17"/>
      <c r="B509" s="17"/>
      <c r="C509" s="18"/>
      <c r="D509" s="18"/>
      <c r="E509" s="21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2.75" hidden="1" customHeight="1">
      <c r="A510" s="17"/>
      <c r="B510" s="17"/>
      <c r="C510" s="18"/>
      <c r="D510" s="18"/>
      <c r="E510" s="21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2.75" hidden="1" customHeight="1">
      <c r="A511" s="17"/>
      <c r="B511" s="17"/>
      <c r="C511" s="18"/>
      <c r="D511" s="18"/>
      <c r="E511" s="21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2.75" hidden="1" customHeight="1">
      <c r="A512" s="17"/>
      <c r="B512" s="17"/>
      <c r="C512" s="18"/>
      <c r="D512" s="18"/>
      <c r="E512" s="21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2.75" hidden="1" customHeight="1">
      <c r="A513" s="17"/>
      <c r="B513" s="17"/>
      <c r="C513" s="18"/>
      <c r="D513" s="18"/>
      <c r="E513" s="21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2.75" hidden="1" customHeight="1">
      <c r="A514" s="17"/>
      <c r="B514" s="17"/>
      <c r="C514" s="18"/>
      <c r="D514" s="18"/>
      <c r="E514" s="21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2.75" hidden="1" customHeight="1">
      <c r="A515" s="17"/>
      <c r="B515" s="17"/>
      <c r="C515" s="18"/>
      <c r="D515" s="18"/>
      <c r="E515" s="21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2.75" hidden="1" customHeight="1">
      <c r="A516" s="17"/>
      <c r="B516" s="17"/>
      <c r="C516" s="18"/>
      <c r="D516" s="18"/>
      <c r="E516" s="21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2.75" hidden="1" customHeight="1">
      <c r="A517" s="17"/>
      <c r="B517" s="17"/>
      <c r="C517" s="18"/>
      <c r="D517" s="18"/>
      <c r="E517" s="21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2.75" hidden="1" customHeight="1">
      <c r="A518" s="17"/>
      <c r="B518" s="17"/>
      <c r="C518" s="18"/>
      <c r="D518" s="18"/>
      <c r="E518" s="21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2.75" hidden="1" customHeight="1">
      <c r="A519" s="17"/>
      <c r="B519" s="17"/>
      <c r="C519" s="18"/>
      <c r="D519" s="18"/>
      <c r="E519" s="21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2.75" hidden="1" customHeight="1">
      <c r="A520" s="17"/>
      <c r="B520" s="17"/>
      <c r="C520" s="18"/>
      <c r="D520" s="18"/>
      <c r="E520" s="21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2.75" hidden="1" customHeight="1">
      <c r="A521" s="17"/>
      <c r="B521" s="17"/>
      <c r="C521" s="18"/>
      <c r="D521" s="18"/>
      <c r="E521" s="21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2.75" hidden="1" customHeight="1">
      <c r="A522" s="17"/>
      <c r="B522" s="17"/>
      <c r="C522" s="18"/>
      <c r="D522" s="18"/>
      <c r="E522" s="21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2.75" hidden="1" customHeight="1">
      <c r="A523" s="17"/>
      <c r="B523" s="17"/>
      <c r="C523" s="18"/>
      <c r="D523" s="18"/>
      <c r="E523" s="21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2.75" hidden="1" customHeight="1">
      <c r="A524" s="17"/>
      <c r="B524" s="17"/>
      <c r="C524" s="18"/>
      <c r="D524" s="18"/>
      <c r="E524" s="21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2.75" hidden="1" customHeight="1">
      <c r="A525" s="17"/>
      <c r="B525" s="17"/>
      <c r="C525" s="18"/>
      <c r="D525" s="18"/>
      <c r="E525" s="21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2.75" hidden="1" customHeight="1">
      <c r="A526" s="17"/>
      <c r="B526" s="17"/>
      <c r="C526" s="18"/>
      <c r="D526" s="18"/>
      <c r="E526" s="21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2.75" hidden="1" customHeight="1">
      <c r="A527" s="17"/>
      <c r="B527" s="17"/>
      <c r="C527" s="18"/>
      <c r="D527" s="18"/>
      <c r="E527" s="21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2.75" hidden="1" customHeight="1">
      <c r="A528" s="17"/>
      <c r="B528" s="17"/>
      <c r="C528" s="18"/>
      <c r="D528" s="18"/>
      <c r="E528" s="21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2.75" hidden="1" customHeight="1">
      <c r="A529" s="17"/>
      <c r="B529" s="17"/>
      <c r="C529" s="18"/>
      <c r="D529" s="18"/>
      <c r="E529" s="21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2.75" hidden="1" customHeight="1">
      <c r="A530" s="17"/>
      <c r="B530" s="17"/>
      <c r="C530" s="18"/>
      <c r="D530" s="18"/>
      <c r="E530" s="21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2.75" hidden="1" customHeight="1">
      <c r="A531" s="17"/>
      <c r="B531" s="17"/>
      <c r="C531" s="18"/>
      <c r="D531" s="18"/>
      <c r="E531" s="21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2.75" hidden="1" customHeight="1">
      <c r="A532" s="17"/>
      <c r="B532" s="17"/>
      <c r="C532" s="18"/>
      <c r="D532" s="18"/>
      <c r="E532" s="21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2.75" hidden="1" customHeight="1">
      <c r="A533" s="17"/>
      <c r="B533" s="17"/>
      <c r="C533" s="18"/>
      <c r="D533" s="18"/>
      <c r="E533" s="21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2.75" hidden="1" customHeight="1">
      <c r="A534" s="17"/>
      <c r="B534" s="17"/>
      <c r="C534" s="18"/>
      <c r="D534" s="18"/>
      <c r="E534" s="21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2.75" hidden="1" customHeight="1">
      <c r="A535" s="17"/>
      <c r="B535" s="17"/>
      <c r="C535" s="18"/>
      <c r="D535" s="18"/>
      <c r="E535" s="21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2.75" hidden="1" customHeight="1">
      <c r="A536" s="17"/>
      <c r="B536" s="17"/>
      <c r="C536" s="18"/>
      <c r="D536" s="18"/>
      <c r="E536" s="21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2.75" hidden="1" customHeight="1">
      <c r="A537" s="17"/>
      <c r="B537" s="17"/>
      <c r="C537" s="18"/>
      <c r="D537" s="18"/>
      <c r="E537" s="21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2.75" hidden="1" customHeight="1">
      <c r="A538" s="17"/>
      <c r="B538" s="17"/>
      <c r="C538" s="18"/>
      <c r="D538" s="18"/>
      <c r="E538" s="21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2.75" hidden="1" customHeight="1">
      <c r="A539" s="17"/>
      <c r="B539" s="17"/>
      <c r="C539" s="18"/>
      <c r="D539" s="18"/>
      <c r="E539" s="21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2.75" hidden="1" customHeight="1">
      <c r="A540" s="17"/>
      <c r="B540" s="17"/>
      <c r="C540" s="18"/>
      <c r="D540" s="18"/>
      <c r="E540" s="21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2.75" hidden="1" customHeight="1">
      <c r="A541" s="17"/>
      <c r="B541" s="17"/>
      <c r="C541" s="18"/>
      <c r="D541" s="18"/>
      <c r="E541" s="21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2.75" hidden="1" customHeight="1">
      <c r="A542" s="17"/>
      <c r="B542" s="17"/>
      <c r="C542" s="18"/>
      <c r="D542" s="18"/>
      <c r="E542" s="21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2.75" hidden="1" customHeight="1">
      <c r="A543" s="17"/>
      <c r="B543" s="17"/>
      <c r="C543" s="18"/>
      <c r="D543" s="18"/>
      <c r="E543" s="21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2.75" hidden="1" customHeight="1">
      <c r="A544" s="17"/>
      <c r="B544" s="17"/>
      <c r="C544" s="18"/>
      <c r="D544" s="18"/>
      <c r="E544" s="21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2.75" hidden="1" customHeight="1">
      <c r="A545" s="17"/>
      <c r="B545" s="17"/>
      <c r="C545" s="18"/>
      <c r="D545" s="18"/>
      <c r="E545" s="21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2.75" hidden="1" customHeight="1">
      <c r="A546" s="17"/>
      <c r="B546" s="17"/>
      <c r="C546" s="18"/>
      <c r="D546" s="18"/>
      <c r="E546" s="21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2.75" hidden="1" customHeight="1">
      <c r="A547" s="17"/>
      <c r="B547" s="17"/>
      <c r="C547" s="18"/>
      <c r="D547" s="18"/>
      <c r="E547" s="21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2.75" hidden="1" customHeight="1">
      <c r="A548" s="17"/>
      <c r="B548" s="17"/>
      <c r="C548" s="18"/>
      <c r="D548" s="18"/>
      <c r="E548" s="21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2.75" hidden="1" customHeight="1">
      <c r="A549" s="17"/>
      <c r="B549" s="17"/>
      <c r="C549" s="18"/>
      <c r="D549" s="18"/>
      <c r="E549" s="21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2.75" hidden="1" customHeight="1">
      <c r="A550" s="17"/>
      <c r="B550" s="17"/>
      <c r="C550" s="18"/>
      <c r="D550" s="18"/>
      <c r="E550" s="21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2.75" hidden="1" customHeight="1">
      <c r="A551" s="17"/>
      <c r="B551" s="17"/>
      <c r="C551" s="18"/>
      <c r="D551" s="18"/>
      <c r="E551" s="21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2.75" hidden="1" customHeight="1">
      <c r="A552" s="17"/>
      <c r="B552" s="17"/>
      <c r="C552" s="18"/>
      <c r="D552" s="18"/>
      <c r="E552" s="21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2.75" hidden="1" customHeight="1">
      <c r="A553" s="17"/>
      <c r="B553" s="17"/>
      <c r="C553" s="18"/>
      <c r="D553" s="18"/>
      <c r="E553" s="21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2.75" hidden="1" customHeight="1">
      <c r="A554" s="17"/>
      <c r="B554" s="17"/>
      <c r="C554" s="18"/>
      <c r="D554" s="18"/>
      <c r="E554" s="21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2.75" hidden="1" customHeight="1">
      <c r="A555" s="17"/>
      <c r="B555" s="17"/>
      <c r="C555" s="18"/>
      <c r="D555" s="18"/>
      <c r="E555" s="21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2.75" hidden="1" customHeight="1">
      <c r="A556" s="17"/>
      <c r="B556" s="17"/>
      <c r="C556" s="18"/>
      <c r="D556" s="18"/>
      <c r="E556" s="21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2.75" hidden="1" customHeight="1">
      <c r="A557" s="17"/>
      <c r="B557" s="17"/>
      <c r="C557" s="18"/>
      <c r="D557" s="18"/>
      <c r="E557" s="21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2.75" hidden="1" customHeight="1">
      <c r="A558" s="17"/>
      <c r="B558" s="17"/>
      <c r="C558" s="18"/>
      <c r="D558" s="18"/>
      <c r="E558" s="21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2.75" hidden="1" customHeight="1">
      <c r="A559" s="17"/>
      <c r="B559" s="17"/>
      <c r="C559" s="18"/>
      <c r="D559" s="18"/>
      <c r="E559" s="21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2.75" hidden="1" customHeight="1">
      <c r="A560" s="17"/>
      <c r="B560" s="17"/>
      <c r="C560" s="18"/>
      <c r="D560" s="18"/>
      <c r="E560" s="21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2.75" hidden="1" customHeight="1">
      <c r="A561" s="17"/>
      <c r="B561" s="17"/>
      <c r="C561" s="18"/>
      <c r="D561" s="18"/>
      <c r="E561" s="21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2.75" hidden="1" customHeight="1">
      <c r="A562" s="17"/>
      <c r="B562" s="17"/>
      <c r="C562" s="18"/>
      <c r="D562" s="18"/>
      <c r="E562" s="21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2.75" hidden="1" customHeight="1">
      <c r="A563" s="17"/>
      <c r="B563" s="17"/>
      <c r="C563" s="18"/>
      <c r="D563" s="18"/>
      <c r="E563" s="21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2.75" hidden="1" customHeight="1">
      <c r="A564" s="17"/>
      <c r="B564" s="17"/>
      <c r="C564" s="18"/>
      <c r="D564" s="18"/>
      <c r="E564" s="21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2.75" hidden="1" customHeight="1">
      <c r="A565" s="17"/>
      <c r="B565" s="17"/>
      <c r="C565" s="18"/>
      <c r="D565" s="18"/>
      <c r="E565" s="21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2.75" hidden="1" customHeight="1">
      <c r="A566" s="17"/>
      <c r="B566" s="17"/>
      <c r="C566" s="18"/>
      <c r="D566" s="18"/>
      <c r="E566" s="21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2.75" hidden="1" customHeight="1">
      <c r="A567" s="17"/>
      <c r="B567" s="17"/>
      <c r="C567" s="18"/>
      <c r="D567" s="18"/>
      <c r="E567" s="21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2.75" hidden="1" customHeight="1">
      <c r="A568" s="17"/>
      <c r="B568" s="17"/>
      <c r="C568" s="18"/>
      <c r="D568" s="18"/>
      <c r="E568" s="21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2.75" hidden="1" customHeight="1">
      <c r="A569" s="17"/>
      <c r="B569" s="17"/>
      <c r="C569" s="18"/>
      <c r="D569" s="18"/>
      <c r="E569" s="21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2.75" hidden="1" customHeight="1">
      <c r="A570" s="17"/>
      <c r="B570" s="17"/>
      <c r="C570" s="18"/>
      <c r="D570" s="18"/>
      <c r="E570" s="21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2.75" hidden="1" customHeight="1">
      <c r="A571" s="17"/>
      <c r="B571" s="17"/>
      <c r="C571" s="18"/>
      <c r="D571" s="18"/>
      <c r="E571" s="21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2.75" hidden="1" customHeight="1">
      <c r="A572" s="17"/>
      <c r="B572" s="17"/>
      <c r="C572" s="18"/>
      <c r="D572" s="18"/>
      <c r="E572" s="21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2.75" hidden="1" customHeight="1">
      <c r="A573" s="17"/>
      <c r="B573" s="17"/>
      <c r="C573" s="18"/>
      <c r="D573" s="18"/>
      <c r="E573" s="21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2.75" hidden="1" customHeight="1">
      <c r="A574" s="17"/>
      <c r="B574" s="17"/>
      <c r="C574" s="18"/>
      <c r="D574" s="18"/>
      <c r="E574" s="21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2.75" hidden="1" customHeight="1">
      <c r="A575" s="17"/>
      <c r="B575" s="17"/>
      <c r="C575" s="18"/>
      <c r="D575" s="18"/>
      <c r="E575" s="21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2.75" hidden="1" customHeight="1">
      <c r="A576" s="17"/>
      <c r="B576" s="17"/>
      <c r="C576" s="18"/>
      <c r="D576" s="18"/>
      <c r="E576" s="21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2.75" hidden="1" customHeight="1">
      <c r="A577" s="17"/>
      <c r="B577" s="17"/>
      <c r="C577" s="18"/>
      <c r="D577" s="18"/>
      <c r="E577" s="21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2.75" hidden="1" customHeight="1">
      <c r="A578" s="17"/>
      <c r="B578" s="17"/>
      <c r="C578" s="18"/>
      <c r="D578" s="18"/>
      <c r="E578" s="21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2.75" hidden="1" customHeight="1">
      <c r="A579" s="17"/>
      <c r="B579" s="17"/>
      <c r="C579" s="18"/>
      <c r="D579" s="18"/>
      <c r="E579" s="21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2.75" hidden="1" customHeight="1">
      <c r="A580" s="17"/>
      <c r="B580" s="17"/>
      <c r="C580" s="18"/>
      <c r="D580" s="18"/>
      <c r="E580" s="21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2.75" hidden="1" customHeight="1">
      <c r="A581" s="17"/>
      <c r="B581" s="17"/>
      <c r="C581" s="18"/>
      <c r="D581" s="18"/>
      <c r="E581" s="21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2.75" hidden="1" customHeight="1">
      <c r="A582" s="17"/>
      <c r="B582" s="17"/>
      <c r="C582" s="18"/>
      <c r="D582" s="18"/>
      <c r="E582" s="21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2.75" hidden="1" customHeight="1">
      <c r="A583" s="17"/>
      <c r="B583" s="17"/>
      <c r="C583" s="18"/>
      <c r="D583" s="18"/>
      <c r="E583" s="21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2.75" hidden="1" customHeight="1">
      <c r="A584" s="17"/>
      <c r="B584" s="17"/>
      <c r="C584" s="18"/>
      <c r="D584" s="18"/>
      <c r="E584" s="21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2.75" hidden="1" customHeight="1">
      <c r="A585" s="17"/>
      <c r="B585" s="17"/>
      <c r="C585" s="18"/>
      <c r="D585" s="18"/>
      <c r="E585" s="21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2.75" hidden="1" customHeight="1">
      <c r="A586" s="17"/>
      <c r="B586" s="17"/>
      <c r="C586" s="18"/>
      <c r="D586" s="18"/>
      <c r="E586" s="21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2.75" hidden="1" customHeight="1">
      <c r="A587" s="17"/>
      <c r="B587" s="17"/>
      <c r="C587" s="18"/>
      <c r="D587" s="18"/>
      <c r="E587" s="21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2.75" hidden="1" customHeight="1">
      <c r="A588" s="17"/>
      <c r="B588" s="17"/>
      <c r="C588" s="18"/>
      <c r="D588" s="18"/>
      <c r="E588" s="21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2.75" hidden="1" customHeight="1">
      <c r="A589" s="17"/>
      <c r="B589" s="17"/>
      <c r="C589" s="18"/>
      <c r="D589" s="18"/>
      <c r="E589" s="21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2.75" hidden="1" customHeight="1">
      <c r="A590" s="17"/>
      <c r="B590" s="17"/>
      <c r="C590" s="18"/>
      <c r="D590" s="18"/>
      <c r="E590" s="21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2.75" hidden="1" customHeight="1">
      <c r="A591" s="17"/>
      <c r="B591" s="17"/>
      <c r="C591" s="18"/>
      <c r="D591" s="18"/>
      <c r="E591" s="21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2.75" hidden="1" customHeight="1">
      <c r="A592" s="17"/>
      <c r="B592" s="17"/>
      <c r="C592" s="18"/>
      <c r="D592" s="18"/>
      <c r="E592" s="21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2.75" hidden="1" customHeight="1">
      <c r="A593" s="17"/>
      <c r="B593" s="17"/>
      <c r="C593" s="18"/>
      <c r="D593" s="18"/>
      <c r="E593" s="21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2.75" hidden="1" customHeight="1">
      <c r="A594" s="17"/>
      <c r="B594" s="17"/>
      <c r="C594" s="18"/>
      <c r="D594" s="18"/>
      <c r="E594" s="21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2.75" hidden="1" customHeight="1">
      <c r="A595" s="17"/>
      <c r="B595" s="17"/>
      <c r="C595" s="18"/>
      <c r="D595" s="18"/>
      <c r="E595" s="21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2.75" hidden="1" customHeight="1">
      <c r="A596" s="17"/>
      <c r="B596" s="17"/>
      <c r="C596" s="18"/>
      <c r="D596" s="18"/>
      <c r="E596" s="21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2.75" hidden="1" customHeight="1">
      <c r="A597" s="17"/>
      <c r="B597" s="17"/>
      <c r="C597" s="18"/>
      <c r="D597" s="18"/>
      <c r="E597" s="21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2.75" hidden="1" customHeight="1">
      <c r="A598" s="17"/>
      <c r="B598" s="17"/>
      <c r="C598" s="18"/>
      <c r="D598" s="18"/>
      <c r="E598" s="21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2.75" hidden="1" customHeight="1">
      <c r="A599" s="17"/>
      <c r="B599" s="17"/>
      <c r="C599" s="18"/>
      <c r="D599" s="18"/>
      <c r="E599" s="21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2.75" hidden="1" customHeight="1">
      <c r="A600" s="17"/>
      <c r="B600" s="17"/>
      <c r="C600" s="18"/>
      <c r="D600" s="18"/>
      <c r="E600" s="21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2.75" hidden="1" customHeight="1">
      <c r="A601" s="17"/>
      <c r="B601" s="17"/>
      <c r="C601" s="18"/>
      <c r="D601" s="18"/>
      <c r="E601" s="21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2.75" hidden="1" customHeight="1">
      <c r="A602" s="17"/>
      <c r="B602" s="17"/>
      <c r="C602" s="18"/>
      <c r="D602" s="18"/>
      <c r="E602" s="21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2.75" hidden="1" customHeight="1">
      <c r="A603" s="17"/>
      <c r="B603" s="17"/>
      <c r="C603" s="18"/>
      <c r="D603" s="18"/>
      <c r="E603" s="21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2.75" hidden="1" customHeight="1">
      <c r="A604" s="17"/>
      <c r="B604" s="17"/>
      <c r="C604" s="18"/>
      <c r="D604" s="18"/>
      <c r="E604" s="21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2.75" hidden="1" customHeight="1">
      <c r="A605" s="17"/>
      <c r="B605" s="17"/>
      <c r="C605" s="18"/>
      <c r="D605" s="18"/>
      <c r="E605" s="21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2.75" hidden="1" customHeight="1">
      <c r="A606" s="17"/>
      <c r="B606" s="17"/>
      <c r="C606" s="18"/>
      <c r="D606" s="18"/>
      <c r="E606" s="21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2.75" hidden="1" customHeight="1">
      <c r="A607" s="17"/>
      <c r="B607" s="17"/>
      <c r="C607" s="18"/>
      <c r="D607" s="18"/>
      <c r="E607" s="21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2.75" hidden="1" customHeight="1">
      <c r="A608" s="17"/>
      <c r="B608" s="17"/>
      <c r="C608" s="18"/>
      <c r="D608" s="18"/>
      <c r="E608" s="21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2.75" hidden="1" customHeight="1">
      <c r="A609" s="17"/>
      <c r="B609" s="17"/>
      <c r="C609" s="18"/>
      <c r="D609" s="18"/>
      <c r="E609" s="21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2.75" hidden="1" customHeight="1">
      <c r="A610" s="17"/>
      <c r="B610" s="17"/>
      <c r="C610" s="18"/>
      <c r="D610" s="18"/>
      <c r="E610" s="21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2.75" hidden="1" customHeight="1">
      <c r="A611" s="17"/>
      <c r="B611" s="17"/>
      <c r="C611" s="18"/>
      <c r="D611" s="18"/>
      <c r="E611" s="21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2.75" hidden="1" customHeight="1">
      <c r="A612" s="17"/>
      <c r="B612" s="17"/>
      <c r="C612" s="18"/>
      <c r="D612" s="18"/>
      <c r="E612" s="21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2.75" hidden="1" customHeight="1">
      <c r="A613" s="17"/>
      <c r="B613" s="17"/>
      <c r="C613" s="18"/>
      <c r="D613" s="18"/>
      <c r="E613" s="21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2.75" hidden="1" customHeight="1">
      <c r="A614" s="17"/>
      <c r="B614" s="17"/>
      <c r="C614" s="18"/>
      <c r="D614" s="18"/>
      <c r="E614" s="21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2.75" hidden="1" customHeight="1">
      <c r="A615" s="17"/>
      <c r="B615" s="17"/>
      <c r="C615" s="18"/>
      <c r="D615" s="18"/>
      <c r="E615" s="21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2.75" hidden="1" customHeight="1">
      <c r="A616" s="17"/>
      <c r="B616" s="17"/>
      <c r="C616" s="18"/>
      <c r="D616" s="18"/>
      <c r="E616" s="21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2.75" hidden="1" customHeight="1">
      <c r="A617" s="17"/>
      <c r="B617" s="17"/>
      <c r="C617" s="18"/>
      <c r="D617" s="18"/>
      <c r="E617" s="21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2.75" hidden="1" customHeight="1">
      <c r="A618" s="17"/>
      <c r="B618" s="17"/>
      <c r="C618" s="18"/>
      <c r="D618" s="18"/>
      <c r="E618" s="21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2.75" hidden="1" customHeight="1">
      <c r="A619" s="17"/>
      <c r="B619" s="17"/>
      <c r="C619" s="18"/>
      <c r="D619" s="18"/>
      <c r="E619" s="21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2.75" hidden="1" customHeight="1">
      <c r="A620" s="17"/>
      <c r="B620" s="17"/>
      <c r="C620" s="18"/>
      <c r="D620" s="18"/>
      <c r="E620" s="21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2.75" hidden="1" customHeight="1">
      <c r="A621" s="17"/>
      <c r="B621" s="17"/>
      <c r="C621" s="18"/>
      <c r="D621" s="18"/>
      <c r="E621" s="21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2.75" hidden="1" customHeight="1">
      <c r="A622" s="17"/>
      <c r="B622" s="17"/>
      <c r="C622" s="18"/>
      <c r="D622" s="18"/>
      <c r="E622" s="21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2.75" hidden="1" customHeight="1">
      <c r="A623" s="17"/>
      <c r="B623" s="17"/>
      <c r="C623" s="18"/>
      <c r="D623" s="18"/>
      <c r="E623" s="21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2.75" hidden="1" customHeight="1">
      <c r="A624" s="17"/>
      <c r="B624" s="17"/>
      <c r="C624" s="18"/>
      <c r="D624" s="18"/>
      <c r="E624" s="21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2.75" hidden="1" customHeight="1">
      <c r="A625" s="17"/>
      <c r="B625" s="17"/>
      <c r="C625" s="18"/>
      <c r="D625" s="18"/>
      <c r="E625" s="21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2.75" hidden="1" customHeight="1">
      <c r="A626" s="17"/>
      <c r="B626" s="17"/>
      <c r="C626" s="18"/>
      <c r="D626" s="18"/>
      <c r="E626" s="21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2.75" hidden="1" customHeight="1">
      <c r="A627" s="17"/>
      <c r="B627" s="17"/>
      <c r="C627" s="18"/>
      <c r="D627" s="18"/>
      <c r="E627" s="21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2.75" hidden="1" customHeight="1">
      <c r="A628" s="17"/>
      <c r="B628" s="17"/>
      <c r="C628" s="18"/>
      <c r="D628" s="18"/>
      <c r="E628" s="21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2.75" hidden="1" customHeight="1">
      <c r="A629" s="17"/>
      <c r="B629" s="17"/>
      <c r="C629" s="18"/>
      <c r="D629" s="18"/>
      <c r="E629" s="21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2.75" hidden="1" customHeight="1">
      <c r="A630" s="17"/>
      <c r="B630" s="17"/>
      <c r="C630" s="18"/>
      <c r="D630" s="18"/>
      <c r="E630" s="21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2.75" hidden="1" customHeight="1">
      <c r="A631" s="17"/>
      <c r="B631" s="17"/>
      <c r="C631" s="18"/>
      <c r="D631" s="18"/>
      <c r="E631" s="21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2.75" hidden="1" customHeight="1">
      <c r="A632" s="17"/>
      <c r="B632" s="17"/>
      <c r="C632" s="18"/>
      <c r="D632" s="18"/>
      <c r="E632" s="21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2.75" hidden="1" customHeight="1">
      <c r="A633" s="17"/>
      <c r="B633" s="17"/>
      <c r="C633" s="18"/>
      <c r="D633" s="18"/>
      <c r="E633" s="21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2.75" hidden="1" customHeight="1">
      <c r="A634" s="17"/>
      <c r="B634" s="17"/>
      <c r="C634" s="18"/>
      <c r="D634" s="18"/>
      <c r="E634" s="21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2.75" hidden="1" customHeight="1">
      <c r="A635" s="17"/>
      <c r="B635" s="17"/>
      <c r="C635" s="18"/>
      <c r="D635" s="18"/>
      <c r="E635" s="21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2.75" hidden="1" customHeight="1">
      <c r="A636" s="17"/>
      <c r="B636" s="17"/>
      <c r="C636" s="18"/>
      <c r="D636" s="18"/>
      <c r="E636" s="21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2.75" hidden="1" customHeight="1">
      <c r="A637" s="17"/>
      <c r="B637" s="17"/>
      <c r="C637" s="18"/>
      <c r="D637" s="18"/>
      <c r="E637" s="21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2.75" hidden="1" customHeight="1">
      <c r="A638" s="17"/>
      <c r="B638" s="17"/>
      <c r="C638" s="18"/>
      <c r="D638" s="18"/>
      <c r="E638" s="21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2.75" hidden="1" customHeight="1">
      <c r="A639" s="17"/>
      <c r="B639" s="17"/>
      <c r="C639" s="18"/>
      <c r="D639" s="18"/>
      <c r="E639" s="21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2.75" hidden="1" customHeight="1">
      <c r="A640" s="17"/>
      <c r="B640" s="17"/>
      <c r="C640" s="18"/>
      <c r="D640" s="18"/>
      <c r="E640" s="21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2.75" hidden="1" customHeight="1">
      <c r="A641" s="17"/>
      <c r="B641" s="17"/>
      <c r="C641" s="18"/>
      <c r="D641" s="18"/>
      <c r="E641" s="21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2.75" hidden="1" customHeight="1">
      <c r="A642" s="17"/>
      <c r="B642" s="17"/>
      <c r="C642" s="18"/>
      <c r="D642" s="18"/>
      <c r="E642" s="21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2.75" hidden="1" customHeight="1">
      <c r="A643" s="17"/>
      <c r="B643" s="17"/>
      <c r="C643" s="18"/>
      <c r="D643" s="18"/>
      <c r="E643" s="21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2.75" hidden="1" customHeight="1">
      <c r="A644" s="17"/>
      <c r="B644" s="17"/>
      <c r="C644" s="18"/>
      <c r="D644" s="18"/>
      <c r="E644" s="21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2.75" hidden="1" customHeight="1">
      <c r="A645" s="17"/>
      <c r="B645" s="17"/>
      <c r="C645" s="18"/>
      <c r="D645" s="18"/>
      <c r="E645" s="21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2.75" hidden="1" customHeight="1">
      <c r="A646" s="17"/>
      <c r="B646" s="17"/>
      <c r="C646" s="18"/>
      <c r="D646" s="18"/>
      <c r="E646" s="21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2.75" hidden="1" customHeight="1">
      <c r="A647" s="17"/>
      <c r="B647" s="17"/>
      <c r="C647" s="18"/>
      <c r="D647" s="18"/>
      <c r="E647" s="21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2.75" hidden="1" customHeight="1">
      <c r="A648" s="17"/>
      <c r="B648" s="17"/>
      <c r="C648" s="18"/>
      <c r="D648" s="18"/>
      <c r="E648" s="21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2.75" hidden="1" customHeight="1">
      <c r="A649" s="17"/>
      <c r="B649" s="17"/>
      <c r="C649" s="18"/>
      <c r="D649" s="18"/>
      <c r="E649" s="21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2.75" hidden="1" customHeight="1">
      <c r="A650" s="17"/>
      <c r="B650" s="17"/>
      <c r="C650" s="18"/>
      <c r="D650" s="18"/>
      <c r="E650" s="21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2.75" hidden="1" customHeight="1">
      <c r="A651" s="17"/>
      <c r="B651" s="17"/>
      <c r="C651" s="18"/>
      <c r="D651" s="18"/>
      <c r="E651" s="21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2.75" hidden="1" customHeight="1">
      <c r="A652" s="17"/>
      <c r="B652" s="17"/>
      <c r="C652" s="18"/>
      <c r="D652" s="18"/>
      <c r="E652" s="21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2.75" hidden="1" customHeight="1">
      <c r="A653" s="17"/>
      <c r="B653" s="17"/>
      <c r="C653" s="18"/>
      <c r="D653" s="18"/>
      <c r="E653" s="21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2.75" hidden="1" customHeight="1">
      <c r="A654" s="17"/>
      <c r="B654" s="17"/>
      <c r="C654" s="18"/>
      <c r="D654" s="18"/>
      <c r="E654" s="21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2.75" hidden="1" customHeight="1">
      <c r="A655" s="17"/>
      <c r="B655" s="17"/>
      <c r="C655" s="18"/>
      <c r="D655" s="18"/>
      <c r="E655" s="21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2.75" hidden="1" customHeight="1">
      <c r="A656" s="17"/>
      <c r="B656" s="17"/>
      <c r="C656" s="18"/>
      <c r="D656" s="18"/>
      <c r="E656" s="21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2.75" hidden="1" customHeight="1">
      <c r="A657" s="17"/>
      <c r="B657" s="17"/>
      <c r="C657" s="18"/>
      <c r="D657" s="18"/>
      <c r="E657" s="21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2.75" hidden="1" customHeight="1">
      <c r="A658" s="17"/>
      <c r="B658" s="17"/>
      <c r="C658" s="18"/>
      <c r="D658" s="18"/>
      <c r="E658" s="21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2.75" hidden="1" customHeight="1">
      <c r="A659" s="17"/>
      <c r="B659" s="17"/>
      <c r="C659" s="18"/>
      <c r="D659" s="18"/>
      <c r="E659" s="21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2.75" hidden="1" customHeight="1">
      <c r="A660" s="17"/>
      <c r="B660" s="17"/>
      <c r="C660" s="18"/>
      <c r="D660" s="18"/>
      <c r="E660" s="21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2.75" hidden="1" customHeight="1">
      <c r="A661" s="17"/>
      <c r="B661" s="17"/>
      <c r="C661" s="18"/>
      <c r="D661" s="18"/>
      <c r="E661" s="21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2.75" hidden="1" customHeight="1">
      <c r="A662" s="17"/>
      <c r="B662" s="17"/>
      <c r="C662" s="18"/>
      <c r="D662" s="18"/>
      <c r="E662" s="21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2.75" hidden="1" customHeight="1">
      <c r="A663" s="17"/>
      <c r="B663" s="17"/>
      <c r="C663" s="18"/>
      <c r="D663" s="18"/>
      <c r="E663" s="21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2.75" hidden="1" customHeight="1">
      <c r="A664" s="17"/>
      <c r="B664" s="17"/>
      <c r="C664" s="18"/>
      <c r="D664" s="18"/>
      <c r="E664" s="21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2.75" hidden="1" customHeight="1">
      <c r="A665" s="17"/>
      <c r="B665" s="17"/>
      <c r="C665" s="18"/>
      <c r="D665" s="18"/>
      <c r="E665" s="21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2.75" hidden="1" customHeight="1">
      <c r="A666" s="17"/>
      <c r="B666" s="17"/>
      <c r="C666" s="18"/>
      <c r="D666" s="18"/>
      <c r="E666" s="21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2.75" hidden="1" customHeight="1">
      <c r="A667" s="17"/>
      <c r="B667" s="17"/>
      <c r="C667" s="18"/>
      <c r="D667" s="18"/>
      <c r="E667" s="21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2.75" hidden="1" customHeight="1">
      <c r="A668" s="17"/>
      <c r="B668" s="17"/>
      <c r="C668" s="18"/>
      <c r="D668" s="18"/>
      <c r="E668" s="21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2.75" hidden="1" customHeight="1">
      <c r="A669" s="17"/>
      <c r="B669" s="17"/>
      <c r="C669" s="18"/>
      <c r="D669" s="18"/>
      <c r="E669" s="21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2.75" hidden="1" customHeight="1">
      <c r="A670" s="17"/>
      <c r="B670" s="17"/>
      <c r="C670" s="18"/>
      <c r="D670" s="18"/>
      <c r="E670" s="21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2.75" hidden="1" customHeight="1">
      <c r="A671" s="17"/>
      <c r="B671" s="17"/>
      <c r="C671" s="18"/>
      <c r="D671" s="18"/>
      <c r="E671" s="21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2.75" hidden="1" customHeight="1">
      <c r="A672" s="17"/>
      <c r="B672" s="17"/>
      <c r="C672" s="18"/>
      <c r="D672" s="18"/>
      <c r="E672" s="21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2.75" hidden="1" customHeight="1">
      <c r="A673" s="17"/>
      <c r="B673" s="17"/>
      <c r="C673" s="18"/>
      <c r="D673" s="18"/>
      <c r="E673" s="21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2.75" hidden="1" customHeight="1">
      <c r="A674" s="17"/>
      <c r="B674" s="17"/>
      <c r="C674" s="18"/>
      <c r="D674" s="18"/>
      <c r="E674" s="21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2.75" hidden="1" customHeight="1">
      <c r="A675" s="17"/>
      <c r="B675" s="17"/>
      <c r="C675" s="18"/>
      <c r="D675" s="18"/>
      <c r="E675" s="21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2.75" hidden="1" customHeight="1">
      <c r="A676" s="17"/>
      <c r="B676" s="17"/>
      <c r="C676" s="18"/>
      <c r="D676" s="18"/>
      <c r="E676" s="21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2.75" hidden="1" customHeight="1">
      <c r="A677" s="17"/>
      <c r="B677" s="17"/>
      <c r="C677" s="18"/>
      <c r="D677" s="18"/>
      <c r="E677" s="21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2.75" hidden="1" customHeight="1">
      <c r="A678" s="17"/>
      <c r="B678" s="17"/>
      <c r="C678" s="18"/>
      <c r="D678" s="18"/>
      <c r="E678" s="21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2.75" hidden="1" customHeight="1">
      <c r="A679" s="17"/>
      <c r="B679" s="17"/>
      <c r="C679" s="18"/>
      <c r="D679" s="18"/>
      <c r="E679" s="21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2.75" hidden="1" customHeight="1">
      <c r="A680" s="17"/>
      <c r="B680" s="17"/>
      <c r="C680" s="18"/>
      <c r="D680" s="18"/>
      <c r="E680" s="21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2.75" hidden="1" customHeight="1">
      <c r="A681" s="17"/>
      <c r="B681" s="17"/>
      <c r="C681" s="18"/>
      <c r="D681" s="18"/>
      <c r="E681" s="21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2.75" hidden="1" customHeight="1">
      <c r="A682" s="17"/>
      <c r="B682" s="17"/>
      <c r="C682" s="18"/>
      <c r="D682" s="18"/>
      <c r="E682" s="21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2.75" hidden="1" customHeight="1">
      <c r="A683" s="17"/>
      <c r="B683" s="17"/>
      <c r="C683" s="18"/>
      <c r="D683" s="18"/>
      <c r="E683" s="21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2.75" hidden="1" customHeight="1">
      <c r="A684" s="17"/>
      <c r="B684" s="17"/>
      <c r="C684" s="18"/>
      <c r="D684" s="18"/>
      <c r="E684" s="21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2.75" hidden="1" customHeight="1">
      <c r="A685" s="17"/>
      <c r="B685" s="17"/>
      <c r="C685" s="18"/>
      <c r="D685" s="18"/>
      <c r="E685" s="21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2.75" hidden="1" customHeight="1">
      <c r="A686" s="17"/>
      <c r="B686" s="17"/>
      <c r="C686" s="18"/>
      <c r="D686" s="18"/>
      <c r="E686" s="21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2.75" hidden="1" customHeight="1">
      <c r="A687" s="17"/>
      <c r="B687" s="17"/>
      <c r="C687" s="18"/>
      <c r="D687" s="18"/>
      <c r="E687" s="21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2.75" hidden="1" customHeight="1">
      <c r="A688" s="17"/>
      <c r="B688" s="17"/>
      <c r="C688" s="18"/>
      <c r="D688" s="18"/>
      <c r="E688" s="21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2.75" hidden="1" customHeight="1">
      <c r="A689" s="17"/>
      <c r="B689" s="17"/>
      <c r="C689" s="18"/>
      <c r="D689" s="18"/>
      <c r="E689" s="21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2.75" hidden="1" customHeight="1">
      <c r="A690" s="17"/>
      <c r="B690" s="17"/>
      <c r="C690" s="18"/>
      <c r="D690" s="18"/>
      <c r="E690" s="21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2.75" hidden="1" customHeight="1">
      <c r="A691" s="17"/>
      <c r="B691" s="17"/>
      <c r="C691" s="18"/>
      <c r="D691" s="18"/>
      <c r="E691" s="21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2.75" hidden="1" customHeight="1">
      <c r="A692" s="17"/>
      <c r="B692" s="17"/>
      <c r="C692" s="18"/>
      <c r="D692" s="18"/>
      <c r="E692" s="21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2.75" hidden="1" customHeight="1">
      <c r="A693" s="17"/>
      <c r="B693" s="17"/>
      <c r="C693" s="18"/>
      <c r="D693" s="18"/>
      <c r="E693" s="21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2.75" hidden="1" customHeight="1">
      <c r="A694" s="17"/>
      <c r="B694" s="17"/>
      <c r="C694" s="18"/>
      <c r="D694" s="18"/>
      <c r="E694" s="21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2.75" hidden="1" customHeight="1">
      <c r="A695" s="17"/>
      <c r="B695" s="17"/>
      <c r="C695" s="18"/>
      <c r="D695" s="18"/>
      <c r="E695" s="21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2.75" hidden="1" customHeight="1">
      <c r="A696" s="17"/>
      <c r="B696" s="17"/>
      <c r="C696" s="18"/>
      <c r="D696" s="18"/>
      <c r="E696" s="21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2.75" hidden="1" customHeight="1">
      <c r="A697" s="17"/>
      <c r="B697" s="17"/>
      <c r="C697" s="18"/>
      <c r="D697" s="18"/>
      <c r="E697" s="21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2.75" hidden="1" customHeight="1">
      <c r="A698" s="17"/>
      <c r="B698" s="17"/>
      <c r="C698" s="18"/>
      <c r="D698" s="18"/>
      <c r="E698" s="21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2.75" hidden="1" customHeight="1">
      <c r="A699" s="17"/>
      <c r="B699" s="17"/>
      <c r="C699" s="18"/>
      <c r="D699" s="18"/>
      <c r="E699" s="21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2.75" hidden="1" customHeight="1">
      <c r="A700" s="17"/>
      <c r="B700" s="17"/>
      <c r="C700" s="18"/>
      <c r="D700" s="18"/>
      <c r="E700" s="21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2.75" hidden="1" customHeight="1">
      <c r="A701" s="17"/>
      <c r="B701" s="17"/>
      <c r="C701" s="18"/>
      <c r="D701" s="18"/>
      <c r="E701" s="21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2.75" hidden="1" customHeight="1">
      <c r="A702" s="17"/>
      <c r="B702" s="17"/>
      <c r="C702" s="18"/>
      <c r="D702" s="18"/>
      <c r="E702" s="21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2.75" hidden="1" customHeight="1">
      <c r="A703" s="17"/>
      <c r="B703" s="17"/>
      <c r="C703" s="18"/>
      <c r="D703" s="18"/>
      <c r="E703" s="21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2.75" hidden="1" customHeight="1">
      <c r="A704" s="17"/>
      <c r="B704" s="17"/>
      <c r="C704" s="18"/>
      <c r="D704" s="18"/>
      <c r="E704" s="21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2.75" hidden="1" customHeight="1">
      <c r="A705" s="17"/>
      <c r="B705" s="17"/>
      <c r="C705" s="18"/>
      <c r="D705" s="18"/>
      <c r="E705" s="21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2.75" hidden="1" customHeight="1">
      <c r="A706" s="17"/>
      <c r="B706" s="17"/>
      <c r="C706" s="18"/>
      <c r="D706" s="18"/>
      <c r="E706" s="21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2.75" hidden="1" customHeight="1">
      <c r="A707" s="17"/>
      <c r="B707" s="17"/>
      <c r="C707" s="18"/>
      <c r="D707" s="18"/>
      <c r="E707" s="21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2.75" hidden="1" customHeight="1">
      <c r="A708" s="17"/>
      <c r="B708" s="17"/>
      <c r="C708" s="18"/>
      <c r="D708" s="18"/>
      <c r="E708" s="21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2.75" hidden="1" customHeight="1">
      <c r="A709" s="17"/>
      <c r="B709" s="17"/>
      <c r="C709" s="18"/>
      <c r="D709" s="18"/>
      <c r="E709" s="21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2.75" hidden="1" customHeight="1">
      <c r="A710" s="17"/>
      <c r="B710" s="17"/>
      <c r="C710" s="18"/>
      <c r="D710" s="18"/>
      <c r="E710" s="21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2.75" hidden="1" customHeight="1">
      <c r="A711" s="17"/>
      <c r="B711" s="17"/>
      <c r="C711" s="18"/>
      <c r="D711" s="18"/>
      <c r="E711" s="21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2.75" hidden="1" customHeight="1">
      <c r="A712" s="17"/>
      <c r="B712" s="17"/>
      <c r="C712" s="18"/>
      <c r="D712" s="18"/>
      <c r="E712" s="21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2.75" hidden="1" customHeight="1">
      <c r="A713" s="17"/>
      <c r="B713" s="17"/>
      <c r="C713" s="18"/>
      <c r="D713" s="18"/>
      <c r="E713" s="21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2.75" hidden="1" customHeight="1">
      <c r="A714" s="17"/>
      <c r="B714" s="17"/>
      <c r="C714" s="18"/>
      <c r="D714" s="18"/>
      <c r="E714" s="21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2.75" hidden="1" customHeight="1">
      <c r="A715" s="17"/>
      <c r="B715" s="17"/>
      <c r="C715" s="18"/>
      <c r="D715" s="18"/>
      <c r="E715" s="21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2.75" hidden="1" customHeight="1">
      <c r="A716" s="17"/>
      <c r="B716" s="17"/>
      <c r="C716" s="18"/>
      <c r="D716" s="18"/>
      <c r="E716" s="21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2.75" hidden="1" customHeight="1">
      <c r="A717" s="17"/>
      <c r="B717" s="17"/>
      <c r="C717" s="18"/>
      <c r="D717" s="18"/>
      <c r="E717" s="21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2.75" hidden="1" customHeight="1">
      <c r="A718" s="17"/>
      <c r="B718" s="17"/>
      <c r="C718" s="18"/>
      <c r="D718" s="18"/>
      <c r="E718" s="21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2.75" hidden="1" customHeight="1">
      <c r="A719" s="17"/>
      <c r="B719" s="17"/>
      <c r="C719" s="18"/>
      <c r="D719" s="18"/>
      <c r="E719" s="21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2.75" hidden="1" customHeight="1">
      <c r="A720" s="17"/>
      <c r="B720" s="17"/>
      <c r="C720" s="18"/>
      <c r="D720" s="18"/>
      <c r="E720" s="21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2.75" hidden="1" customHeight="1">
      <c r="A721" s="17"/>
      <c r="B721" s="17"/>
      <c r="C721" s="18"/>
      <c r="D721" s="18"/>
      <c r="E721" s="21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2.75" hidden="1" customHeight="1">
      <c r="A722" s="17"/>
      <c r="B722" s="17"/>
      <c r="C722" s="18"/>
      <c r="D722" s="18"/>
      <c r="E722" s="21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2.75" hidden="1" customHeight="1">
      <c r="A723" s="17"/>
      <c r="B723" s="17"/>
      <c r="C723" s="18"/>
      <c r="D723" s="18"/>
      <c r="E723" s="21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2.75" hidden="1" customHeight="1">
      <c r="A724" s="17"/>
      <c r="B724" s="17"/>
      <c r="C724" s="18"/>
      <c r="D724" s="18"/>
      <c r="E724" s="21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2.75" hidden="1" customHeight="1">
      <c r="A725" s="17"/>
      <c r="B725" s="17"/>
      <c r="C725" s="18"/>
      <c r="D725" s="18"/>
      <c r="E725" s="21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2.75" hidden="1" customHeight="1">
      <c r="A726" s="17"/>
      <c r="B726" s="17"/>
      <c r="C726" s="18"/>
      <c r="D726" s="18"/>
      <c r="E726" s="21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2.75" hidden="1" customHeight="1">
      <c r="A727" s="17"/>
      <c r="B727" s="17"/>
      <c r="C727" s="18"/>
      <c r="D727" s="18"/>
      <c r="E727" s="21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2.75" hidden="1" customHeight="1">
      <c r="A728" s="17"/>
      <c r="B728" s="17"/>
      <c r="C728" s="18"/>
      <c r="D728" s="18"/>
      <c r="E728" s="21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2.75" hidden="1" customHeight="1">
      <c r="A729" s="17"/>
      <c r="B729" s="17"/>
      <c r="C729" s="18"/>
      <c r="D729" s="18"/>
      <c r="E729" s="21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2.75" hidden="1" customHeight="1">
      <c r="A730" s="17"/>
      <c r="B730" s="17"/>
      <c r="C730" s="18"/>
      <c r="D730" s="18"/>
      <c r="E730" s="21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2.75" hidden="1" customHeight="1">
      <c r="A731" s="17"/>
      <c r="B731" s="17"/>
      <c r="C731" s="18"/>
      <c r="D731" s="18"/>
      <c r="E731" s="21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2.75" hidden="1" customHeight="1">
      <c r="A732" s="17"/>
      <c r="B732" s="17"/>
      <c r="C732" s="18"/>
      <c r="D732" s="18"/>
      <c r="E732" s="21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2.75" hidden="1" customHeight="1">
      <c r="A733" s="17"/>
      <c r="B733" s="17"/>
      <c r="C733" s="18"/>
      <c r="D733" s="18"/>
      <c r="E733" s="21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2.75" hidden="1" customHeight="1">
      <c r="A734" s="17"/>
      <c r="B734" s="17"/>
      <c r="C734" s="18"/>
      <c r="D734" s="18"/>
      <c r="E734" s="21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2.75" hidden="1" customHeight="1">
      <c r="A735" s="17"/>
      <c r="B735" s="17"/>
      <c r="C735" s="18"/>
      <c r="D735" s="18"/>
      <c r="E735" s="21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2.75" hidden="1" customHeight="1">
      <c r="A736" s="17"/>
      <c r="B736" s="17"/>
      <c r="C736" s="18"/>
      <c r="D736" s="18"/>
      <c r="E736" s="21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2.75" hidden="1" customHeight="1">
      <c r="A737" s="17"/>
      <c r="B737" s="17"/>
      <c r="C737" s="18"/>
      <c r="D737" s="18"/>
      <c r="E737" s="21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2.75" hidden="1" customHeight="1">
      <c r="A738" s="17"/>
      <c r="B738" s="17"/>
      <c r="C738" s="18"/>
      <c r="D738" s="18"/>
      <c r="E738" s="21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2.75" hidden="1" customHeight="1">
      <c r="A739" s="17"/>
      <c r="B739" s="17"/>
      <c r="C739" s="18"/>
      <c r="D739" s="18"/>
      <c r="E739" s="21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2.75" hidden="1" customHeight="1">
      <c r="A740" s="17"/>
      <c r="B740" s="17"/>
      <c r="C740" s="18"/>
      <c r="D740" s="18"/>
      <c r="E740" s="21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2.75" hidden="1" customHeight="1">
      <c r="A741" s="17"/>
      <c r="B741" s="17"/>
      <c r="C741" s="18"/>
      <c r="D741" s="18"/>
      <c r="E741" s="21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2.75" hidden="1" customHeight="1">
      <c r="A742" s="17"/>
      <c r="B742" s="17"/>
      <c r="C742" s="18"/>
      <c r="D742" s="18"/>
      <c r="E742" s="21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2.75" hidden="1" customHeight="1">
      <c r="A743" s="17"/>
      <c r="B743" s="17"/>
      <c r="C743" s="18"/>
      <c r="D743" s="18"/>
      <c r="E743" s="21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2.75" hidden="1" customHeight="1">
      <c r="A744" s="17"/>
      <c r="B744" s="17"/>
      <c r="C744" s="18"/>
      <c r="D744" s="18"/>
      <c r="E744" s="21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2.75" hidden="1" customHeight="1">
      <c r="A745" s="17"/>
      <c r="B745" s="17"/>
      <c r="C745" s="18"/>
      <c r="D745" s="18"/>
      <c r="E745" s="21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2.75" hidden="1" customHeight="1">
      <c r="A746" s="17"/>
      <c r="B746" s="17"/>
      <c r="C746" s="18"/>
      <c r="D746" s="18"/>
      <c r="E746" s="21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2.75" hidden="1" customHeight="1">
      <c r="A747" s="17"/>
      <c r="B747" s="17"/>
      <c r="C747" s="18"/>
      <c r="D747" s="18"/>
      <c r="E747" s="21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2.75" hidden="1" customHeight="1">
      <c r="A748" s="17"/>
      <c r="B748" s="17"/>
      <c r="C748" s="18"/>
      <c r="D748" s="18"/>
      <c r="E748" s="21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2.75" hidden="1" customHeight="1">
      <c r="A749" s="17"/>
      <c r="B749" s="17"/>
      <c r="C749" s="18"/>
      <c r="D749" s="18"/>
      <c r="E749" s="21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2.75" hidden="1" customHeight="1">
      <c r="A750" s="17"/>
      <c r="B750" s="17"/>
      <c r="C750" s="18"/>
      <c r="D750" s="18"/>
      <c r="E750" s="21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2.75" hidden="1" customHeight="1">
      <c r="A751" s="17"/>
      <c r="B751" s="17"/>
      <c r="C751" s="18"/>
      <c r="D751" s="18"/>
      <c r="E751" s="21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2.75" hidden="1" customHeight="1">
      <c r="A752" s="17"/>
      <c r="B752" s="17"/>
      <c r="C752" s="18"/>
      <c r="D752" s="18"/>
      <c r="E752" s="21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2.75" hidden="1" customHeight="1">
      <c r="A753" s="17"/>
      <c r="B753" s="17"/>
      <c r="C753" s="18"/>
      <c r="D753" s="18"/>
      <c r="E753" s="21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2.75" hidden="1" customHeight="1">
      <c r="A754" s="17"/>
      <c r="B754" s="17"/>
      <c r="C754" s="18"/>
      <c r="D754" s="18"/>
      <c r="E754" s="21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2.75" hidden="1" customHeight="1">
      <c r="A755" s="17"/>
      <c r="B755" s="17"/>
      <c r="C755" s="18"/>
      <c r="D755" s="18"/>
      <c r="E755" s="21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2.75" hidden="1" customHeight="1">
      <c r="A756" s="17"/>
      <c r="B756" s="17"/>
      <c r="C756" s="18"/>
      <c r="D756" s="18"/>
      <c r="E756" s="21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2.75" hidden="1" customHeight="1">
      <c r="A757" s="17"/>
      <c r="B757" s="17"/>
      <c r="C757" s="18"/>
      <c r="D757" s="18"/>
      <c r="E757" s="21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2.75" hidden="1" customHeight="1">
      <c r="A758" s="17"/>
      <c r="B758" s="17"/>
      <c r="C758" s="18"/>
      <c r="D758" s="18"/>
      <c r="E758" s="21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2.75" hidden="1" customHeight="1">
      <c r="A759" s="17"/>
      <c r="B759" s="17"/>
      <c r="C759" s="18"/>
      <c r="D759" s="18"/>
      <c r="E759" s="21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2.75" hidden="1" customHeight="1">
      <c r="A760" s="17"/>
      <c r="B760" s="17"/>
      <c r="C760" s="18"/>
      <c r="D760" s="18"/>
      <c r="E760" s="21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2.75" hidden="1" customHeight="1">
      <c r="A761" s="17"/>
      <c r="B761" s="17"/>
      <c r="C761" s="18"/>
      <c r="D761" s="18"/>
      <c r="E761" s="21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2.75" hidden="1" customHeight="1">
      <c r="A762" s="17"/>
      <c r="B762" s="17"/>
      <c r="C762" s="18"/>
      <c r="D762" s="18"/>
      <c r="E762" s="21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2.75" hidden="1" customHeight="1">
      <c r="A763" s="17"/>
      <c r="B763" s="17"/>
      <c r="C763" s="18"/>
      <c r="D763" s="18"/>
      <c r="E763" s="21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2.75" hidden="1" customHeight="1">
      <c r="A764" s="17"/>
      <c r="B764" s="17"/>
      <c r="C764" s="18"/>
      <c r="D764" s="18"/>
      <c r="E764" s="21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2.75" hidden="1" customHeight="1">
      <c r="A765" s="17"/>
      <c r="B765" s="17"/>
      <c r="C765" s="18"/>
      <c r="D765" s="18"/>
      <c r="E765" s="21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2.75" hidden="1" customHeight="1">
      <c r="A766" s="17"/>
      <c r="B766" s="17"/>
      <c r="C766" s="18"/>
      <c r="D766" s="18"/>
      <c r="E766" s="21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2.75" hidden="1" customHeight="1">
      <c r="A767" s="17"/>
      <c r="B767" s="17"/>
      <c r="C767" s="18"/>
      <c r="D767" s="18"/>
      <c r="E767" s="21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2.75" hidden="1" customHeight="1">
      <c r="A768" s="17"/>
      <c r="B768" s="17"/>
      <c r="C768" s="18"/>
      <c r="D768" s="18"/>
      <c r="E768" s="21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2.75" hidden="1" customHeight="1">
      <c r="A769" s="17"/>
      <c r="B769" s="17"/>
      <c r="C769" s="18"/>
      <c r="D769" s="18"/>
      <c r="E769" s="21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2.75" hidden="1" customHeight="1">
      <c r="A770" s="17"/>
      <c r="B770" s="17"/>
      <c r="C770" s="18"/>
      <c r="D770" s="18"/>
      <c r="E770" s="21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2.75" hidden="1" customHeight="1">
      <c r="A771" s="17"/>
      <c r="B771" s="17"/>
      <c r="C771" s="18"/>
      <c r="D771" s="18"/>
      <c r="E771" s="21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2.75" hidden="1" customHeight="1">
      <c r="A772" s="17"/>
      <c r="B772" s="17"/>
      <c r="C772" s="18"/>
      <c r="D772" s="18"/>
      <c r="E772" s="21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2.75" hidden="1" customHeight="1">
      <c r="A773" s="17"/>
      <c r="B773" s="17"/>
      <c r="C773" s="18"/>
      <c r="D773" s="18"/>
      <c r="E773" s="21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2.75" hidden="1" customHeight="1">
      <c r="A774" s="17"/>
      <c r="B774" s="17"/>
      <c r="C774" s="18"/>
      <c r="D774" s="18"/>
      <c r="E774" s="21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2.75" hidden="1" customHeight="1">
      <c r="A775" s="17"/>
      <c r="B775" s="17"/>
      <c r="C775" s="18"/>
      <c r="D775" s="18"/>
      <c r="E775" s="21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2.75" hidden="1" customHeight="1">
      <c r="A776" s="17"/>
      <c r="B776" s="17"/>
      <c r="C776" s="18"/>
      <c r="D776" s="18"/>
      <c r="E776" s="21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2.75" hidden="1" customHeight="1">
      <c r="A777" s="17"/>
      <c r="B777" s="17"/>
      <c r="C777" s="18"/>
      <c r="D777" s="18"/>
      <c r="E777" s="21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2.75" hidden="1" customHeight="1">
      <c r="A778" s="17"/>
      <c r="B778" s="17"/>
      <c r="C778" s="18"/>
      <c r="D778" s="18"/>
      <c r="E778" s="21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2.75" hidden="1" customHeight="1">
      <c r="A779" s="17"/>
      <c r="B779" s="17"/>
      <c r="C779" s="18"/>
      <c r="D779" s="18"/>
      <c r="E779" s="21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2.75" hidden="1" customHeight="1">
      <c r="A780" s="17"/>
      <c r="B780" s="17"/>
      <c r="C780" s="18"/>
      <c r="D780" s="18"/>
      <c r="E780" s="21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2.75" hidden="1" customHeight="1">
      <c r="A781" s="17"/>
      <c r="B781" s="17"/>
      <c r="C781" s="18"/>
      <c r="D781" s="18"/>
      <c r="E781" s="21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2.75" hidden="1" customHeight="1">
      <c r="A782" s="17"/>
      <c r="B782" s="17"/>
      <c r="C782" s="18"/>
      <c r="D782" s="18"/>
      <c r="E782" s="21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2.75" hidden="1" customHeight="1">
      <c r="A783" s="17"/>
      <c r="B783" s="17"/>
      <c r="C783" s="18"/>
      <c r="D783" s="18"/>
      <c r="E783" s="21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2.75" hidden="1" customHeight="1">
      <c r="A784" s="17"/>
      <c r="B784" s="17"/>
      <c r="C784" s="18"/>
      <c r="D784" s="18"/>
      <c r="E784" s="21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2.75" hidden="1" customHeight="1">
      <c r="A785" s="17"/>
      <c r="B785" s="17"/>
      <c r="C785" s="18"/>
      <c r="D785" s="18"/>
      <c r="E785" s="21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2.75" hidden="1" customHeight="1">
      <c r="A786" s="17"/>
      <c r="B786" s="17"/>
      <c r="C786" s="18"/>
      <c r="D786" s="18"/>
      <c r="E786" s="21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2.75" hidden="1" customHeight="1">
      <c r="A787" s="17"/>
      <c r="B787" s="17"/>
      <c r="C787" s="18"/>
      <c r="D787" s="18"/>
      <c r="E787" s="21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2.75" hidden="1" customHeight="1">
      <c r="A788" s="17"/>
      <c r="B788" s="17"/>
      <c r="C788" s="18"/>
      <c r="D788" s="18"/>
      <c r="E788" s="21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2.75" hidden="1" customHeight="1">
      <c r="A789" s="17"/>
      <c r="B789" s="17"/>
      <c r="C789" s="18"/>
      <c r="D789" s="18"/>
      <c r="E789" s="21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2.75" hidden="1" customHeight="1">
      <c r="A790" s="17"/>
      <c r="B790" s="17"/>
      <c r="C790" s="18"/>
      <c r="D790" s="18"/>
      <c r="E790" s="21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2.75" hidden="1" customHeight="1">
      <c r="A791" s="17"/>
      <c r="B791" s="17"/>
      <c r="C791" s="18"/>
      <c r="D791" s="18"/>
      <c r="E791" s="21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2.75" hidden="1" customHeight="1">
      <c r="A792" s="17"/>
      <c r="B792" s="17"/>
      <c r="C792" s="18"/>
      <c r="D792" s="18"/>
      <c r="E792" s="21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2.75" hidden="1" customHeight="1">
      <c r="A793" s="17"/>
      <c r="B793" s="17"/>
      <c r="C793" s="18"/>
      <c r="D793" s="18"/>
      <c r="E793" s="21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2.75" hidden="1" customHeight="1">
      <c r="A794" s="17"/>
      <c r="B794" s="17"/>
      <c r="C794" s="18"/>
      <c r="D794" s="18"/>
      <c r="E794" s="21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2.75" hidden="1" customHeight="1">
      <c r="A795" s="17"/>
      <c r="B795" s="17"/>
      <c r="C795" s="18"/>
      <c r="D795" s="18"/>
      <c r="E795" s="21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2.75" hidden="1" customHeight="1">
      <c r="A796" s="17"/>
      <c r="B796" s="17"/>
      <c r="C796" s="18"/>
      <c r="D796" s="18"/>
      <c r="E796" s="21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2.75" hidden="1" customHeight="1">
      <c r="A797" s="17"/>
      <c r="B797" s="17"/>
      <c r="C797" s="18"/>
      <c r="D797" s="18"/>
      <c r="E797" s="21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2.75" hidden="1" customHeight="1">
      <c r="A798" s="17"/>
      <c r="B798" s="17"/>
      <c r="C798" s="18"/>
      <c r="D798" s="18"/>
      <c r="E798" s="21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2.75" hidden="1" customHeight="1">
      <c r="A799" s="17"/>
      <c r="B799" s="17"/>
      <c r="C799" s="18"/>
      <c r="D799" s="18"/>
      <c r="E799" s="21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2.75" hidden="1" customHeight="1">
      <c r="A800" s="17"/>
      <c r="B800" s="17"/>
      <c r="C800" s="18"/>
      <c r="D800" s="18"/>
      <c r="E800" s="21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2.75" hidden="1" customHeight="1">
      <c r="A801" s="17"/>
      <c r="B801" s="17"/>
      <c r="C801" s="18"/>
      <c r="D801" s="18"/>
      <c r="E801" s="21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2.75" hidden="1" customHeight="1">
      <c r="A802" s="17"/>
      <c r="B802" s="17"/>
      <c r="C802" s="18"/>
      <c r="D802" s="18"/>
      <c r="E802" s="21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2.75" hidden="1" customHeight="1">
      <c r="A803" s="17"/>
      <c r="B803" s="17"/>
      <c r="C803" s="18"/>
      <c r="D803" s="18"/>
      <c r="E803" s="21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2.75" hidden="1" customHeight="1">
      <c r="A804" s="17"/>
      <c r="B804" s="17"/>
      <c r="C804" s="18"/>
      <c r="D804" s="18"/>
      <c r="E804" s="21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2.75" hidden="1" customHeight="1">
      <c r="A805" s="17"/>
      <c r="B805" s="17"/>
      <c r="C805" s="18"/>
      <c r="D805" s="18"/>
      <c r="E805" s="21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2.75" hidden="1" customHeight="1">
      <c r="A806" s="17"/>
      <c r="B806" s="17"/>
      <c r="C806" s="18"/>
      <c r="D806" s="18"/>
      <c r="E806" s="21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2.75" hidden="1" customHeight="1">
      <c r="A807" s="17"/>
      <c r="B807" s="17"/>
      <c r="C807" s="18"/>
      <c r="D807" s="18"/>
      <c r="E807" s="21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2.75" hidden="1" customHeight="1">
      <c r="A808" s="17"/>
      <c r="B808" s="17"/>
      <c r="C808" s="18"/>
      <c r="D808" s="18"/>
      <c r="E808" s="21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2.75" hidden="1" customHeight="1">
      <c r="A809" s="17"/>
      <c r="B809" s="17"/>
      <c r="C809" s="18"/>
      <c r="D809" s="18"/>
      <c r="E809" s="21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2.75" hidden="1" customHeight="1">
      <c r="A810" s="17"/>
      <c r="B810" s="17"/>
      <c r="C810" s="18"/>
      <c r="D810" s="18"/>
      <c r="E810" s="21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2.75" hidden="1" customHeight="1">
      <c r="A811" s="17"/>
      <c r="B811" s="17"/>
      <c r="C811" s="18"/>
      <c r="D811" s="18"/>
      <c r="E811" s="21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2.75" hidden="1" customHeight="1">
      <c r="A812" s="17"/>
      <c r="B812" s="17"/>
      <c r="C812" s="18"/>
      <c r="D812" s="18"/>
      <c r="E812" s="21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2.75" hidden="1" customHeight="1">
      <c r="A813" s="17"/>
      <c r="B813" s="17"/>
      <c r="C813" s="18"/>
      <c r="D813" s="18"/>
      <c r="E813" s="21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2.75" hidden="1" customHeight="1">
      <c r="A814" s="17"/>
      <c r="B814" s="17"/>
      <c r="C814" s="18"/>
      <c r="D814" s="18"/>
      <c r="E814" s="21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2.75" hidden="1" customHeight="1">
      <c r="A815" s="17"/>
      <c r="B815" s="17"/>
      <c r="C815" s="18"/>
      <c r="D815" s="18"/>
      <c r="E815" s="21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2.75" hidden="1" customHeight="1">
      <c r="A816" s="17"/>
      <c r="B816" s="17"/>
      <c r="C816" s="18"/>
      <c r="D816" s="18"/>
      <c r="E816" s="21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2.75" hidden="1" customHeight="1">
      <c r="A817" s="17"/>
      <c r="B817" s="17"/>
      <c r="C817" s="18"/>
      <c r="D817" s="18"/>
      <c r="E817" s="21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2.75" hidden="1" customHeight="1">
      <c r="A818" s="17"/>
      <c r="B818" s="17"/>
      <c r="C818" s="18"/>
      <c r="D818" s="18"/>
      <c r="E818" s="21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2.75" hidden="1" customHeight="1">
      <c r="A819" s="17"/>
      <c r="B819" s="17"/>
      <c r="C819" s="18"/>
      <c r="D819" s="18"/>
      <c r="E819" s="21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2.75" hidden="1" customHeight="1">
      <c r="A820" s="17"/>
      <c r="B820" s="17"/>
      <c r="C820" s="18"/>
      <c r="D820" s="18"/>
      <c r="E820" s="21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2.75" hidden="1" customHeight="1">
      <c r="A821" s="17"/>
      <c r="B821" s="17"/>
      <c r="C821" s="18"/>
      <c r="D821" s="18"/>
      <c r="E821" s="21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2.75" hidden="1" customHeight="1">
      <c r="A822" s="17"/>
      <c r="B822" s="17"/>
      <c r="C822" s="18"/>
      <c r="D822" s="18"/>
      <c r="E822" s="21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2.75" hidden="1" customHeight="1">
      <c r="A823" s="17"/>
      <c r="B823" s="17"/>
      <c r="C823" s="18"/>
      <c r="D823" s="18"/>
      <c r="E823" s="21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2.75" hidden="1" customHeight="1">
      <c r="A824" s="17"/>
      <c r="B824" s="17"/>
      <c r="C824" s="18"/>
      <c r="D824" s="18"/>
      <c r="E824" s="21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2.75" hidden="1" customHeight="1">
      <c r="A825" s="17"/>
      <c r="B825" s="17"/>
      <c r="C825" s="18"/>
      <c r="D825" s="18"/>
      <c r="E825" s="21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2.75" hidden="1" customHeight="1">
      <c r="A826" s="17"/>
      <c r="B826" s="17"/>
      <c r="C826" s="18"/>
      <c r="D826" s="18"/>
      <c r="E826" s="21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2.75" hidden="1" customHeight="1">
      <c r="A827" s="17"/>
      <c r="B827" s="17"/>
      <c r="C827" s="18"/>
      <c r="D827" s="18"/>
      <c r="E827" s="21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2.75" hidden="1" customHeight="1">
      <c r="A828" s="17"/>
      <c r="B828" s="17"/>
      <c r="C828" s="18"/>
      <c r="D828" s="18"/>
      <c r="E828" s="21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2.75" hidden="1" customHeight="1">
      <c r="A829" s="17"/>
      <c r="B829" s="17"/>
      <c r="C829" s="18"/>
      <c r="D829" s="18"/>
      <c r="E829" s="21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2.75" hidden="1" customHeight="1">
      <c r="A830" s="17"/>
      <c r="B830" s="17"/>
      <c r="C830" s="18"/>
      <c r="D830" s="18"/>
      <c r="E830" s="21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2.75" hidden="1" customHeight="1">
      <c r="A831" s="17"/>
      <c r="B831" s="17"/>
      <c r="C831" s="18"/>
      <c r="D831" s="18"/>
      <c r="E831" s="21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2.75" hidden="1" customHeight="1">
      <c r="A832" s="17"/>
      <c r="B832" s="17"/>
      <c r="C832" s="18"/>
      <c r="D832" s="18"/>
      <c r="E832" s="21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2.75" hidden="1" customHeight="1">
      <c r="A833" s="17"/>
      <c r="B833" s="17"/>
      <c r="C833" s="18"/>
      <c r="D833" s="18"/>
      <c r="E833" s="21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2.75" hidden="1" customHeight="1">
      <c r="A834" s="17"/>
      <c r="B834" s="17"/>
      <c r="C834" s="18"/>
      <c r="D834" s="18"/>
      <c r="E834" s="21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2.75" hidden="1" customHeight="1">
      <c r="A835" s="17"/>
      <c r="B835" s="17"/>
      <c r="C835" s="18"/>
      <c r="D835" s="18"/>
      <c r="E835" s="21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2.75" hidden="1" customHeight="1">
      <c r="A836" s="17"/>
      <c r="B836" s="17"/>
      <c r="C836" s="18"/>
      <c r="D836" s="18"/>
      <c r="E836" s="21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2.75" hidden="1" customHeight="1">
      <c r="A837" s="17"/>
      <c r="B837" s="17"/>
      <c r="C837" s="18"/>
      <c r="D837" s="18"/>
      <c r="E837" s="21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2.75" hidden="1" customHeight="1">
      <c r="A838" s="17"/>
      <c r="B838" s="17"/>
      <c r="C838" s="18"/>
      <c r="D838" s="18"/>
      <c r="E838" s="21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2.75" hidden="1" customHeight="1">
      <c r="A839" s="17"/>
      <c r="B839" s="17"/>
      <c r="C839" s="18"/>
      <c r="D839" s="18"/>
      <c r="E839" s="21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2.75" hidden="1" customHeight="1">
      <c r="A840" s="17"/>
      <c r="B840" s="17"/>
      <c r="C840" s="18"/>
      <c r="D840" s="18"/>
      <c r="E840" s="21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2.75" hidden="1" customHeight="1">
      <c r="A841" s="17"/>
      <c r="B841" s="17"/>
      <c r="C841" s="18"/>
      <c r="D841" s="18"/>
      <c r="E841" s="21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2.75" hidden="1" customHeight="1">
      <c r="A842" s="17"/>
      <c r="B842" s="17"/>
      <c r="C842" s="18"/>
      <c r="D842" s="18"/>
      <c r="E842" s="21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2.75" hidden="1" customHeight="1">
      <c r="A843" s="17"/>
      <c r="B843" s="17"/>
      <c r="C843" s="18"/>
      <c r="D843" s="18"/>
      <c r="E843" s="21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2.75" hidden="1" customHeight="1">
      <c r="A844" s="17"/>
      <c r="B844" s="17"/>
      <c r="C844" s="18"/>
      <c r="D844" s="18"/>
      <c r="E844" s="21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2.75" hidden="1" customHeight="1">
      <c r="A845" s="17"/>
      <c r="B845" s="17"/>
      <c r="C845" s="18"/>
      <c r="D845" s="18"/>
      <c r="E845" s="21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2.75" hidden="1" customHeight="1">
      <c r="A846" s="17"/>
      <c r="B846" s="17"/>
      <c r="C846" s="18"/>
      <c r="D846" s="18"/>
      <c r="E846" s="21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2.75" hidden="1" customHeight="1">
      <c r="A847" s="17"/>
      <c r="B847" s="17"/>
      <c r="C847" s="18"/>
      <c r="D847" s="18"/>
      <c r="E847" s="21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2.75" hidden="1" customHeight="1">
      <c r="A848" s="17"/>
      <c r="B848" s="17"/>
      <c r="C848" s="18"/>
      <c r="D848" s="18"/>
      <c r="E848" s="21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2.75" hidden="1" customHeight="1">
      <c r="A849" s="17"/>
      <c r="B849" s="17"/>
      <c r="C849" s="18"/>
      <c r="D849" s="18"/>
      <c r="E849" s="21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2.75" hidden="1" customHeight="1">
      <c r="A850" s="17"/>
      <c r="B850" s="17"/>
      <c r="C850" s="18"/>
      <c r="D850" s="18"/>
      <c r="E850" s="21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2.75" hidden="1" customHeight="1">
      <c r="A851" s="17"/>
      <c r="B851" s="17"/>
      <c r="C851" s="18"/>
      <c r="D851" s="18"/>
      <c r="E851" s="21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2.75" hidden="1" customHeight="1">
      <c r="A852" s="17"/>
      <c r="B852" s="17"/>
      <c r="C852" s="18"/>
      <c r="D852" s="18"/>
      <c r="E852" s="21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2.75" hidden="1" customHeight="1">
      <c r="A853" s="17"/>
      <c r="B853" s="17"/>
      <c r="C853" s="18"/>
      <c r="D853" s="18"/>
      <c r="E853" s="21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2.75" hidden="1" customHeight="1">
      <c r="A854" s="17"/>
      <c r="B854" s="17"/>
      <c r="C854" s="18"/>
      <c r="D854" s="18"/>
      <c r="E854" s="21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2.75" hidden="1" customHeight="1">
      <c r="A855" s="17"/>
      <c r="B855" s="17"/>
      <c r="C855" s="18"/>
      <c r="D855" s="18"/>
      <c r="E855" s="21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2.75" hidden="1" customHeight="1">
      <c r="A856" s="17"/>
      <c r="B856" s="17"/>
      <c r="C856" s="18"/>
      <c r="D856" s="18"/>
      <c r="E856" s="21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2.75" hidden="1" customHeight="1">
      <c r="A857" s="17"/>
      <c r="B857" s="17"/>
      <c r="C857" s="18"/>
      <c r="D857" s="18"/>
      <c r="E857" s="21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2.75" hidden="1" customHeight="1">
      <c r="A858" s="17"/>
      <c r="B858" s="17"/>
      <c r="C858" s="18"/>
      <c r="D858" s="18"/>
      <c r="E858" s="21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2.75" hidden="1" customHeight="1">
      <c r="A859" s="17"/>
      <c r="B859" s="17"/>
      <c r="C859" s="18"/>
      <c r="D859" s="18"/>
      <c r="E859" s="21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2.75" hidden="1" customHeight="1">
      <c r="A860" s="17"/>
      <c r="B860" s="17"/>
      <c r="C860" s="18"/>
      <c r="D860" s="18"/>
      <c r="E860" s="21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2.75" hidden="1" customHeight="1">
      <c r="A861" s="17"/>
      <c r="B861" s="17"/>
      <c r="C861" s="18"/>
      <c r="D861" s="18"/>
      <c r="E861" s="21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2.75" hidden="1" customHeight="1">
      <c r="A862" s="17"/>
      <c r="B862" s="17"/>
      <c r="C862" s="18"/>
      <c r="D862" s="18"/>
      <c r="E862" s="21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2.75" hidden="1" customHeight="1">
      <c r="A863" s="17"/>
      <c r="B863" s="17"/>
      <c r="C863" s="18"/>
      <c r="D863" s="18"/>
      <c r="E863" s="21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2.75" hidden="1" customHeight="1">
      <c r="A864" s="17"/>
      <c r="B864" s="17"/>
      <c r="C864" s="18"/>
      <c r="D864" s="18"/>
      <c r="E864" s="21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2.75" hidden="1" customHeight="1">
      <c r="A865" s="17"/>
      <c r="B865" s="17"/>
      <c r="C865" s="18"/>
      <c r="D865" s="18"/>
      <c r="E865" s="21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2.75" hidden="1" customHeight="1">
      <c r="A866" s="17"/>
      <c r="B866" s="17"/>
      <c r="C866" s="18"/>
      <c r="D866" s="18"/>
      <c r="E866" s="21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2.75" hidden="1" customHeight="1">
      <c r="A867" s="17"/>
      <c r="B867" s="17"/>
      <c r="C867" s="18"/>
      <c r="D867" s="18"/>
      <c r="E867" s="21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2.75" hidden="1" customHeight="1">
      <c r="A868" s="17"/>
      <c r="B868" s="17"/>
      <c r="C868" s="18"/>
      <c r="D868" s="18"/>
      <c r="E868" s="21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2.75" hidden="1" customHeight="1">
      <c r="A869" s="17"/>
      <c r="B869" s="17"/>
      <c r="C869" s="18"/>
      <c r="D869" s="18"/>
      <c r="E869" s="21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2.75" hidden="1" customHeight="1">
      <c r="A870" s="17"/>
      <c r="B870" s="17"/>
      <c r="C870" s="18"/>
      <c r="D870" s="18"/>
      <c r="E870" s="21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2.75" hidden="1" customHeight="1">
      <c r="A871" s="17"/>
      <c r="B871" s="17"/>
      <c r="C871" s="18"/>
      <c r="D871" s="18"/>
      <c r="E871" s="21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2.75" hidden="1" customHeight="1">
      <c r="A872" s="17"/>
      <c r="B872" s="17"/>
      <c r="C872" s="18"/>
      <c r="D872" s="18"/>
      <c r="E872" s="21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2.75" hidden="1" customHeight="1">
      <c r="A873" s="17"/>
      <c r="B873" s="17"/>
      <c r="C873" s="18"/>
      <c r="D873" s="18"/>
      <c r="E873" s="21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2.75" hidden="1" customHeight="1">
      <c r="A874" s="17"/>
      <c r="B874" s="17"/>
      <c r="C874" s="18"/>
      <c r="D874" s="18"/>
      <c r="E874" s="21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2.75" hidden="1" customHeight="1">
      <c r="A875" s="17"/>
      <c r="B875" s="17"/>
      <c r="C875" s="18"/>
      <c r="D875" s="18"/>
      <c r="E875" s="21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2.75" hidden="1" customHeight="1">
      <c r="A876" s="17"/>
      <c r="B876" s="17"/>
      <c r="C876" s="18"/>
      <c r="D876" s="18"/>
      <c r="E876" s="21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2.75" hidden="1" customHeight="1">
      <c r="A877" s="17"/>
      <c r="B877" s="17"/>
      <c r="C877" s="18"/>
      <c r="D877" s="18"/>
      <c r="E877" s="21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2.75" hidden="1" customHeight="1">
      <c r="A878" s="17"/>
      <c r="B878" s="17"/>
      <c r="C878" s="18"/>
      <c r="D878" s="18"/>
      <c r="E878" s="21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2.75" hidden="1" customHeight="1">
      <c r="A879" s="17"/>
      <c r="B879" s="17"/>
      <c r="C879" s="18"/>
      <c r="D879" s="18"/>
      <c r="E879" s="21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2.75" hidden="1" customHeight="1">
      <c r="A880" s="17"/>
      <c r="B880" s="17"/>
      <c r="C880" s="18"/>
      <c r="D880" s="18"/>
      <c r="E880" s="21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2.75" hidden="1" customHeight="1">
      <c r="A881" s="17"/>
      <c r="B881" s="17"/>
      <c r="C881" s="18"/>
      <c r="D881" s="18"/>
      <c r="E881" s="21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2.75" hidden="1" customHeight="1">
      <c r="A882" s="17"/>
      <c r="B882" s="17"/>
      <c r="C882" s="18"/>
      <c r="D882" s="18"/>
      <c r="E882" s="21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2.75" hidden="1" customHeight="1">
      <c r="A883" s="17"/>
      <c r="B883" s="17"/>
      <c r="C883" s="18"/>
      <c r="D883" s="18"/>
      <c r="E883" s="21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2.75" hidden="1" customHeight="1">
      <c r="A884" s="17"/>
      <c r="B884" s="17"/>
      <c r="C884" s="18"/>
      <c r="D884" s="18"/>
      <c r="E884" s="21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2.75" hidden="1" customHeight="1">
      <c r="A885" s="17"/>
      <c r="B885" s="17"/>
      <c r="C885" s="18"/>
      <c r="D885" s="18"/>
      <c r="E885" s="21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2.75" hidden="1" customHeight="1">
      <c r="A886" s="17"/>
      <c r="B886" s="17"/>
      <c r="C886" s="18"/>
      <c r="D886" s="18"/>
      <c r="E886" s="21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2.75" hidden="1" customHeight="1">
      <c r="A887" s="17"/>
      <c r="B887" s="17"/>
      <c r="C887" s="18"/>
      <c r="D887" s="18"/>
      <c r="E887" s="21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2.75" hidden="1" customHeight="1">
      <c r="A888" s="17"/>
      <c r="B888" s="17"/>
      <c r="C888" s="18"/>
      <c r="D888" s="18"/>
      <c r="E888" s="21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2.75" hidden="1" customHeight="1">
      <c r="A889" s="17"/>
      <c r="B889" s="17"/>
      <c r="C889" s="18"/>
      <c r="D889" s="18"/>
      <c r="E889" s="21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2.75" hidden="1" customHeight="1">
      <c r="A890" s="17"/>
      <c r="B890" s="17"/>
      <c r="C890" s="18"/>
      <c r="D890" s="18"/>
      <c r="E890" s="21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2.75" hidden="1" customHeight="1">
      <c r="A891" s="17"/>
      <c r="B891" s="17"/>
      <c r="C891" s="18"/>
      <c r="D891" s="18"/>
      <c r="E891" s="21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2.75" hidden="1" customHeight="1">
      <c r="A892" s="17"/>
      <c r="B892" s="17"/>
      <c r="C892" s="18"/>
      <c r="D892" s="18"/>
      <c r="E892" s="21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2.75" hidden="1" customHeight="1">
      <c r="A893" s="17"/>
      <c r="B893" s="17"/>
      <c r="C893" s="18"/>
      <c r="D893" s="18"/>
      <c r="E893" s="21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2.75" hidden="1" customHeight="1">
      <c r="A894" s="17"/>
      <c r="B894" s="17"/>
      <c r="C894" s="18"/>
      <c r="D894" s="18"/>
      <c r="E894" s="21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2.75" hidden="1" customHeight="1">
      <c r="A895" s="17"/>
      <c r="B895" s="17"/>
      <c r="C895" s="18"/>
      <c r="D895" s="18"/>
      <c r="E895" s="21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2.75" hidden="1" customHeight="1">
      <c r="A896" s="17"/>
      <c r="B896" s="17"/>
      <c r="C896" s="18"/>
      <c r="D896" s="18"/>
      <c r="E896" s="21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2.75" hidden="1" customHeight="1">
      <c r="A897" s="17"/>
      <c r="B897" s="17"/>
      <c r="C897" s="18"/>
      <c r="D897" s="18"/>
      <c r="E897" s="21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2.75" hidden="1" customHeight="1">
      <c r="A898" s="17"/>
      <c r="B898" s="17"/>
      <c r="C898" s="18"/>
      <c r="D898" s="18"/>
      <c r="E898" s="21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2.75" hidden="1" customHeight="1">
      <c r="A899" s="17"/>
      <c r="B899" s="17"/>
      <c r="C899" s="18"/>
      <c r="D899" s="18"/>
      <c r="E899" s="21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2.75" hidden="1" customHeight="1">
      <c r="A900" s="17"/>
      <c r="B900" s="17"/>
      <c r="C900" s="18"/>
      <c r="D900" s="18"/>
      <c r="E900" s="21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2.75" hidden="1" customHeight="1">
      <c r="A901" s="17"/>
      <c r="B901" s="17"/>
      <c r="C901" s="18"/>
      <c r="D901" s="18"/>
      <c r="E901" s="21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2.75" hidden="1" customHeight="1">
      <c r="A902" s="17"/>
      <c r="B902" s="17"/>
      <c r="C902" s="18"/>
      <c r="D902" s="18"/>
      <c r="E902" s="21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2.75" hidden="1" customHeight="1">
      <c r="A903" s="17"/>
      <c r="B903" s="17"/>
      <c r="C903" s="18"/>
      <c r="D903" s="18"/>
      <c r="E903" s="21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2.75" hidden="1" customHeight="1">
      <c r="A904" s="17"/>
      <c r="B904" s="17"/>
      <c r="C904" s="18"/>
      <c r="D904" s="18"/>
      <c r="E904" s="21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2.75" hidden="1" customHeight="1">
      <c r="A905" s="17"/>
      <c r="B905" s="17"/>
      <c r="C905" s="18"/>
      <c r="D905" s="18"/>
      <c r="E905" s="21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2.75" hidden="1" customHeight="1">
      <c r="A906" s="17"/>
      <c r="B906" s="17"/>
      <c r="C906" s="18"/>
      <c r="D906" s="18"/>
      <c r="E906" s="21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2.75" hidden="1" customHeight="1">
      <c r="A907" s="17"/>
      <c r="B907" s="17"/>
      <c r="C907" s="18"/>
      <c r="D907" s="18"/>
      <c r="E907" s="21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2.75" hidden="1" customHeight="1">
      <c r="A908" s="17"/>
      <c r="B908" s="17"/>
      <c r="C908" s="18"/>
      <c r="D908" s="18"/>
      <c r="E908" s="21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2.75" hidden="1" customHeight="1">
      <c r="A909" s="17"/>
      <c r="B909" s="17"/>
      <c r="C909" s="18"/>
      <c r="D909" s="18"/>
      <c r="E909" s="21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2.75" hidden="1" customHeight="1">
      <c r="A910" s="17"/>
      <c r="B910" s="17"/>
      <c r="C910" s="18"/>
      <c r="D910" s="18"/>
      <c r="E910" s="21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2.75" hidden="1" customHeight="1">
      <c r="A911" s="17"/>
      <c r="B911" s="17"/>
      <c r="C911" s="18"/>
      <c r="D911" s="18"/>
      <c r="E911" s="21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2.75" hidden="1" customHeight="1">
      <c r="A912" s="17"/>
      <c r="B912" s="17"/>
      <c r="C912" s="18"/>
      <c r="D912" s="18"/>
      <c r="E912" s="21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2.75" hidden="1" customHeight="1">
      <c r="A913" s="17"/>
      <c r="B913" s="17"/>
      <c r="C913" s="18"/>
      <c r="D913" s="18"/>
      <c r="E913" s="21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2.75" hidden="1" customHeight="1">
      <c r="A914" s="17"/>
      <c r="B914" s="17"/>
      <c r="C914" s="18"/>
      <c r="D914" s="18"/>
      <c r="E914" s="21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2.75" hidden="1" customHeight="1">
      <c r="A915" s="17"/>
      <c r="B915" s="17"/>
      <c r="C915" s="18"/>
      <c r="D915" s="18"/>
      <c r="E915" s="21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2.75" hidden="1" customHeight="1">
      <c r="A916" s="17"/>
      <c r="B916" s="17"/>
      <c r="C916" s="18"/>
      <c r="D916" s="18"/>
      <c r="E916" s="21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2.75" hidden="1" customHeight="1">
      <c r="A917" s="17"/>
      <c r="B917" s="17"/>
      <c r="C917" s="18"/>
      <c r="D917" s="18"/>
      <c r="E917" s="21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2.75" hidden="1" customHeight="1">
      <c r="A918" s="17"/>
      <c r="B918" s="17"/>
      <c r="C918" s="18"/>
      <c r="D918" s="18"/>
      <c r="E918" s="21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2.75" hidden="1" customHeight="1">
      <c r="A919" s="17"/>
      <c r="B919" s="17"/>
      <c r="C919" s="18"/>
      <c r="D919" s="18"/>
      <c r="E919" s="21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2.75" hidden="1" customHeight="1">
      <c r="A920" s="17"/>
      <c r="B920" s="17"/>
      <c r="C920" s="18"/>
      <c r="D920" s="18"/>
      <c r="E920" s="21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2.75" hidden="1" customHeight="1">
      <c r="A921" s="17"/>
      <c r="B921" s="17"/>
      <c r="C921" s="18"/>
      <c r="D921" s="18"/>
      <c r="E921" s="21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2.75" hidden="1" customHeight="1">
      <c r="A922" s="17"/>
      <c r="B922" s="17"/>
      <c r="C922" s="18"/>
      <c r="D922" s="18"/>
      <c r="E922" s="21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2.75" hidden="1" customHeight="1">
      <c r="A923" s="17"/>
      <c r="B923" s="17"/>
      <c r="C923" s="18"/>
      <c r="D923" s="18"/>
      <c r="E923" s="21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2.75" hidden="1" customHeight="1">
      <c r="A924" s="17"/>
      <c r="B924" s="17"/>
      <c r="C924" s="18"/>
      <c r="D924" s="18"/>
      <c r="E924" s="21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2.75" hidden="1" customHeight="1">
      <c r="A925" s="17"/>
      <c r="B925" s="17"/>
      <c r="C925" s="18"/>
      <c r="D925" s="18"/>
      <c r="E925" s="21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2.75" hidden="1" customHeight="1">
      <c r="A926" s="17"/>
      <c r="B926" s="17"/>
      <c r="C926" s="18"/>
      <c r="D926" s="18"/>
      <c r="E926" s="21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2.75" hidden="1" customHeight="1">
      <c r="A927" s="17"/>
      <c r="B927" s="17"/>
      <c r="C927" s="18"/>
      <c r="D927" s="18"/>
      <c r="E927" s="21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2.75" hidden="1" customHeight="1">
      <c r="A928" s="17"/>
      <c r="B928" s="17"/>
      <c r="C928" s="18"/>
      <c r="D928" s="18"/>
      <c r="E928" s="21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2.75" hidden="1" customHeight="1">
      <c r="A929" s="17"/>
      <c r="B929" s="17"/>
      <c r="C929" s="18"/>
      <c r="D929" s="18"/>
      <c r="E929" s="21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2.75" hidden="1" customHeight="1">
      <c r="A930" s="17"/>
      <c r="B930" s="17"/>
      <c r="C930" s="18"/>
      <c r="D930" s="18"/>
      <c r="E930" s="21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2.75" hidden="1" customHeight="1">
      <c r="A931" s="17"/>
      <c r="B931" s="17"/>
      <c r="C931" s="18"/>
      <c r="D931" s="18"/>
      <c r="E931" s="21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2.75" hidden="1" customHeight="1">
      <c r="A932" s="17"/>
      <c r="B932" s="17"/>
      <c r="C932" s="18"/>
      <c r="D932" s="18"/>
      <c r="E932" s="21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2.75" hidden="1" customHeight="1">
      <c r="A933" s="17"/>
      <c r="B933" s="17"/>
      <c r="C933" s="18"/>
      <c r="D933" s="18"/>
      <c r="E933" s="21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2.75" hidden="1" customHeight="1">
      <c r="A934" s="17"/>
      <c r="B934" s="17"/>
      <c r="C934" s="18"/>
      <c r="D934" s="18"/>
      <c r="E934" s="21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2.75" hidden="1" customHeight="1">
      <c r="A935" s="17"/>
      <c r="B935" s="17"/>
      <c r="C935" s="18"/>
      <c r="D935" s="18"/>
      <c r="E935" s="21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2.75" hidden="1" customHeight="1">
      <c r="A936" s="17"/>
      <c r="B936" s="17"/>
      <c r="C936" s="18"/>
      <c r="D936" s="18"/>
      <c r="E936" s="21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2.75" hidden="1" customHeight="1">
      <c r="A937" s="17"/>
      <c r="B937" s="17"/>
      <c r="C937" s="18"/>
      <c r="D937" s="18"/>
      <c r="E937" s="21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2.75" hidden="1" customHeight="1">
      <c r="A938" s="17"/>
      <c r="B938" s="17"/>
      <c r="C938" s="18"/>
      <c r="D938" s="18"/>
      <c r="E938" s="21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2.75" hidden="1" customHeight="1">
      <c r="A939" s="17"/>
      <c r="B939" s="17"/>
      <c r="C939" s="18"/>
      <c r="D939" s="18"/>
      <c r="E939" s="21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2.75" hidden="1" customHeight="1">
      <c r="A940" s="17"/>
      <c r="B940" s="17"/>
      <c r="C940" s="18"/>
      <c r="D940" s="18"/>
      <c r="E940" s="21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2.75" hidden="1" customHeight="1">
      <c r="A941" s="17"/>
      <c r="B941" s="17"/>
      <c r="C941" s="18"/>
      <c r="D941" s="18"/>
      <c r="E941" s="21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2.75" hidden="1" customHeight="1">
      <c r="A942" s="17"/>
      <c r="B942" s="17"/>
      <c r="C942" s="18"/>
      <c r="D942" s="18"/>
      <c r="E942" s="21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2.75" hidden="1" customHeight="1">
      <c r="A943" s="17"/>
      <c r="B943" s="17"/>
      <c r="C943" s="18"/>
      <c r="D943" s="18"/>
      <c r="E943" s="21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2.75" hidden="1" customHeight="1">
      <c r="A944" s="17"/>
      <c r="B944" s="17"/>
      <c r="C944" s="18"/>
      <c r="D944" s="18"/>
      <c r="E944" s="21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2.75" hidden="1" customHeight="1">
      <c r="A945" s="17"/>
      <c r="B945" s="17"/>
      <c r="C945" s="18"/>
      <c r="D945" s="18"/>
      <c r="E945" s="21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2.75" hidden="1" customHeight="1">
      <c r="A946" s="17"/>
      <c r="B946" s="17"/>
      <c r="C946" s="18"/>
      <c r="D946" s="18"/>
      <c r="E946" s="21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2.75" hidden="1" customHeight="1">
      <c r="A947" s="17"/>
      <c r="B947" s="17"/>
      <c r="C947" s="18"/>
      <c r="D947" s="18"/>
      <c r="E947" s="21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2.75" hidden="1" customHeight="1">
      <c r="A948" s="17"/>
      <c r="B948" s="17"/>
      <c r="C948" s="18"/>
      <c r="D948" s="18"/>
      <c r="E948" s="21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2.75" hidden="1" customHeight="1">
      <c r="A949" s="17"/>
      <c r="B949" s="17"/>
      <c r="C949" s="18"/>
      <c r="D949" s="18"/>
      <c r="E949" s="21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2.75" hidden="1" customHeight="1">
      <c r="A950" s="17"/>
      <c r="B950" s="17"/>
      <c r="C950" s="18"/>
      <c r="D950" s="18"/>
      <c r="E950" s="21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2.75" hidden="1" customHeight="1">
      <c r="A951" s="17"/>
      <c r="B951" s="17"/>
      <c r="C951" s="18"/>
      <c r="D951" s="18"/>
      <c r="E951" s="21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2.75" hidden="1" customHeight="1">
      <c r="A952" s="17"/>
      <c r="B952" s="17"/>
      <c r="C952" s="18"/>
      <c r="D952" s="18"/>
      <c r="E952" s="21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2.75" hidden="1" customHeight="1">
      <c r="A953" s="17"/>
      <c r="B953" s="17"/>
      <c r="C953" s="18"/>
      <c r="D953" s="18"/>
      <c r="E953" s="21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2.75" hidden="1" customHeight="1">
      <c r="A954" s="17"/>
      <c r="B954" s="17"/>
      <c r="C954" s="18"/>
      <c r="D954" s="18"/>
      <c r="E954" s="21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2.75" hidden="1" customHeight="1">
      <c r="A955" s="17"/>
      <c r="B955" s="17"/>
      <c r="C955" s="18"/>
      <c r="D955" s="18"/>
      <c r="E955" s="21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2.75" hidden="1" customHeight="1">
      <c r="A956" s="17"/>
      <c r="B956" s="17"/>
      <c r="C956" s="18"/>
      <c r="D956" s="18"/>
      <c r="E956" s="21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2.75" hidden="1" customHeight="1">
      <c r="A957" s="17"/>
      <c r="B957" s="17"/>
      <c r="C957" s="18"/>
      <c r="D957" s="18"/>
      <c r="E957" s="21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2.75" hidden="1" customHeight="1">
      <c r="A958" s="17"/>
      <c r="B958" s="17"/>
      <c r="C958" s="18"/>
      <c r="D958" s="18"/>
      <c r="E958" s="21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2.75" hidden="1" customHeight="1">
      <c r="A959" s="17"/>
      <c r="B959" s="17"/>
      <c r="C959" s="18"/>
      <c r="D959" s="18"/>
      <c r="E959" s="21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2.75" hidden="1" customHeight="1">
      <c r="A960" s="17"/>
      <c r="B960" s="17"/>
      <c r="C960" s="18"/>
      <c r="D960" s="18"/>
      <c r="E960" s="21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2.75" hidden="1" customHeight="1">
      <c r="A961" s="17"/>
      <c r="B961" s="17"/>
      <c r="C961" s="18"/>
      <c r="D961" s="18"/>
      <c r="E961" s="21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2.75" hidden="1" customHeight="1">
      <c r="A962" s="17"/>
      <c r="B962" s="17"/>
      <c r="C962" s="18"/>
      <c r="D962" s="18"/>
      <c r="E962" s="21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2.75" hidden="1" customHeight="1">
      <c r="A963" s="17"/>
      <c r="B963" s="17"/>
      <c r="C963" s="18"/>
      <c r="D963" s="18"/>
      <c r="E963" s="21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2.75" hidden="1" customHeight="1">
      <c r="A964" s="17"/>
      <c r="B964" s="17"/>
      <c r="C964" s="18"/>
      <c r="D964" s="18"/>
      <c r="E964" s="21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2.75" hidden="1" customHeight="1">
      <c r="A965" s="17"/>
      <c r="B965" s="17"/>
      <c r="C965" s="18"/>
      <c r="D965" s="18"/>
      <c r="E965" s="21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2.75" hidden="1" customHeight="1">
      <c r="A966" s="17"/>
      <c r="B966" s="17"/>
      <c r="C966" s="18"/>
      <c r="D966" s="18"/>
      <c r="E966" s="21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2.75" hidden="1" customHeight="1">
      <c r="A967" s="17"/>
      <c r="B967" s="17"/>
      <c r="C967" s="18"/>
      <c r="D967" s="18"/>
      <c r="E967" s="21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2.75" hidden="1" customHeight="1">
      <c r="A968" s="17"/>
      <c r="B968" s="17"/>
      <c r="C968" s="18"/>
      <c r="D968" s="18"/>
      <c r="E968" s="21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2.75" hidden="1" customHeight="1">
      <c r="A969" s="17"/>
      <c r="B969" s="17"/>
      <c r="C969" s="18"/>
      <c r="D969" s="18"/>
      <c r="E969" s="21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2.75" hidden="1" customHeight="1">
      <c r="A970" s="17"/>
      <c r="B970" s="17"/>
      <c r="C970" s="18"/>
      <c r="D970" s="18"/>
      <c r="E970" s="21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2.75" hidden="1" customHeight="1">
      <c r="A971" s="17"/>
      <c r="B971" s="17"/>
      <c r="C971" s="18"/>
      <c r="D971" s="18"/>
      <c r="E971" s="21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2.75" hidden="1" customHeight="1">
      <c r="A972" s="17"/>
      <c r="B972" s="17"/>
      <c r="C972" s="18"/>
      <c r="D972" s="18"/>
      <c r="E972" s="21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2.75" hidden="1" customHeight="1">
      <c r="A973" s="17"/>
      <c r="B973" s="17"/>
      <c r="C973" s="18"/>
      <c r="D973" s="18"/>
      <c r="E973" s="21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2.75" hidden="1" customHeight="1">
      <c r="A974" s="17"/>
      <c r="B974" s="17"/>
      <c r="C974" s="18"/>
      <c r="D974" s="18"/>
      <c r="E974" s="21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2.75" hidden="1" customHeight="1">
      <c r="A975" s="17"/>
      <c r="B975" s="17"/>
      <c r="C975" s="18"/>
      <c r="D975" s="18"/>
      <c r="E975" s="21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2.75" hidden="1" customHeight="1">
      <c r="A976" s="17"/>
      <c r="B976" s="17"/>
      <c r="C976" s="18"/>
      <c r="D976" s="18"/>
      <c r="E976" s="21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2.75" hidden="1" customHeight="1">
      <c r="A977" s="17"/>
      <c r="B977" s="17"/>
      <c r="C977" s="18"/>
      <c r="D977" s="18"/>
      <c r="E977" s="21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2.75" hidden="1" customHeight="1">
      <c r="A978" s="17"/>
      <c r="B978" s="17"/>
      <c r="C978" s="18"/>
      <c r="D978" s="18"/>
      <c r="E978" s="21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2.75" hidden="1" customHeight="1">
      <c r="A979" s="17"/>
      <c r="B979" s="17"/>
      <c r="C979" s="18"/>
      <c r="D979" s="18"/>
      <c r="E979" s="21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2.75" hidden="1" customHeight="1">
      <c r="A980" s="17"/>
      <c r="B980" s="17"/>
      <c r="C980" s="18"/>
      <c r="D980" s="18"/>
      <c r="E980" s="21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2.75" hidden="1" customHeight="1">
      <c r="A981" s="17"/>
      <c r="B981" s="17"/>
      <c r="C981" s="18"/>
      <c r="D981" s="18"/>
      <c r="E981" s="21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2.75" hidden="1" customHeight="1">
      <c r="A982" s="17"/>
      <c r="B982" s="17"/>
      <c r="C982" s="18"/>
      <c r="D982" s="18"/>
      <c r="E982" s="21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2.75" hidden="1" customHeight="1">
      <c r="A983" s="17"/>
      <c r="B983" s="17"/>
      <c r="C983" s="18"/>
      <c r="D983" s="18"/>
      <c r="E983" s="21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2.75" hidden="1" customHeight="1">
      <c r="A984" s="17"/>
      <c r="B984" s="17"/>
      <c r="C984" s="18"/>
      <c r="D984" s="18"/>
      <c r="E984" s="21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2.75" hidden="1" customHeight="1">
      <c r="A985" s="17"/>
      <c r="B985" s="17"/>
      <c r="C985" s="18"/>
      <c r="D985" s="18"/>
      <c r="E985" s="21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2.75" hidden="1" customHeight="1">
      <c r="A986" s="17"/>
      <c r="B986" s="17"/>
      <c r="C986" s="18"/>
      <c r="D986" s="18"/>
      <c r="E986" s="21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2.75" hidden="1" customHeight="1">
      <c r="A987" s="17"/>
      <c r="B987" s="17"/>
      <c r="C987" s="18"/>
      <c r="D987" s="18"/>
      <c r="E987" s="21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2.75" hidden="1" customHeight="1">
      <c r="A988" s="17"/>
      <c r="B988" s="17"/>
      <c r="C988" s="18"/>
      <c r="D988" s="18"/>
      <c r="E988" s="21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2.75" hidden="1" customHeight="1">
      <c r="A989" s="17"/>
      <c r="B989" s="17"/>
      <c r="C989" s="18"/>
      <c r="D989" s="18"/>
      <c r="E989" s="21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2.75" hidden="1" customHeight="1">
      <c r="A990" s="17"/>
      <c r="B990" s="17"/>
      <c r="C990" s="18"/>
      <c r="D990" s="18"/>
      <c r="E990" s="21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2.75" hidden="1" customHeight="1">
      <c r="A991" s="17"/>
      <c r="B991" s="17"/>
      <c r="C991" s="18"/>
      <c r="D991" s="18"/>
      <c r="E991" s="21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2.75" hidden="1" customHeight="1">
      <c r="A992" s="17"/>
      <c r="B992" s="17"/>
      <c r="C992" s="18"/>
      <c r="D992" s="18"/>
      <c r="E992" s="21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2.75" hidden="1" customHeight="1">
      <c r="A993" s="17"/>
      <c r="B993" s="17"/>
      <c r="C993" s="18"/>
      <c r="D993" s="18"/>
      <c r="E993" s="21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2.75" hidden="1" customHeight="1">
      <c r="A994" s="17"/>
      <c r="B994" s="17"/>
      <c r="C994" s="18"/>
      <c r="D994" s="18"/>
      <c r="E994" s="21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2.75" hidden="1" customHeight="1">
      <c r="A995" s="17"/>
      <c r="B995" s="17"/>
      <c r="C995" s="18"/>
      <c r="D995" s="18"/>
      <c r="E995" s="21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2.75" hidden="1" customHeight="1">
      <c r="A996" s="17"/>
      <c r="B996" s="17"/>
      <c r="C996" s="18"/>
      <c r="D996" s="18"/>
      <c r="E996" s="21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2.75" hidden="1" customHeight="1">
      <c r="A997" s="17"/>
      <c r="B997" s="17"/>
      <c r="C997" s="18"/>
      <c r="D997" s="18"/>
      <c r="E997" s="21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2.75" hidden="1" customHeight="1">
      <c r="A998" s="17"/>
      <c r="B998" s="17"/>
      <c r="C998" s="18"/>
      <c r="D998" s="18"/>
      <c r="E998" s="21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2.75" hidden="1" customHeight="1">
      <c r="A999" s="17"/>
      <c r="B999" s="17"/>
      <c r="C999" s="18"/>
      <c r="D999" s="18"/>
      <c r="E999" s="21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2.75" hidden="1" customHeight="1">
      <c r="A1000" s="17"/>
      <c r="B1000" s="17"/>
      <c r="C1000" s="18"/>
      <c r="D1000" s="18"/>
      <c r="E1000" s="21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2.75" hidden="1" customHeight="1">
      <c r="A1001" s="17"/>
      <c r="B1001" s="17"/>
      <c r="C1001" s="18"/>
      <c r="D1001" s="18"/>
      <c r="E1001" s="21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2.75" hidden="1" customHeight="1">
      <c r="A1002" s="17"/>
      <c r="B1002" s="17"/>
      <c r="C1002" s="18"/>
      <c r="D1002" s="18"/>
      <c r="E1002" s="21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2.75" hidden="1" customHeight="1">
      <c r="A1003" s="17"/>
      <c r="B1003" s="17"/>
      <c r="C1003" s="18"/>
      <c r="D1003" s="18"/>
      <c r="E1003" s="21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2.75" hidden="1" customHeight="1">
      <c r="A1004" s="17"/>
      <c r="B1004" s="17"/>
      <c r="C1004" s="18"/>
      <c r="D1004" s="18"/>
      <c r="E1004" s="21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2.75" hidden="1" customHeight="1">
      <c r="A1005" s="17"/>
      <c r="B1005" s="17"/>
      <c r="C1005" s="18"/>
      <c r="D1005" s="18"/>
      <c r="E1005" s="21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2.75" hidden="1" customHeight="1">
      <c r="A1006" s="17"/>
      <c r="B1006" s="17"/>
      <c r="C1006" s="18"/>
      <c r="D1006" s="18"/>
      <c r="E1006" s="21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2.75" hidden="1" customHeight="1">
      <c r="A1007" s="17"/>
      <c r="B1007" s="17"/>
      <c r="C1007" s="18"/>
      <c r="D1007" s="18"/>
      <c r="E1007" s="21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2.75" hidden="1" customHeight="1">
      <c r="A1008" s="17"/>
      <c r="B1008" s="17"/>
      <c r="C1008" s="18"/>
      <c r="D1008" s="18"/>
      <c r="E1008" s="21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2.75" hidden="1" customHeight="1">
      <c r="A1009" s="17"/>
      <c r="B1009" s="17"/>
      <c r="C1009" s="18"/>
      <c r="D1009" s="18"/>
      <c r="E1009" s="21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2.75" hidden="1" customHeight="1">
      <c r="A1010" s="17"/>
      <c r="B1010" s="17"/>
      <c r="C1010" s="18"/>
      <c r="D1010" s="18"/>
      <c r="E1010" s="21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2.75" hidden="1" customHeight="1">
      <c r="A1011" s="17"/>
      <c r="B1011" s="17"/>
      <c r="C1011" s="18"/>
      <c r="D1011" s="18"/>
      <c r="E1011" s="21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2.75" hidden="1" customHeight="1">
      <c r="A1012" s="17"/>
      <c r="B1012" s="17"/>
      <c r="C1012" s="18"/>
      <c r="D1012" s="18"/>
      <c r="E1012" s="21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2.75" hidden="1" customHeight="1">
      <c r="A1013" s="17"/>
      <c r="B1013" s="17"/>
      <c r="C1013" s="18"/>
      <c r="D1013" s="18"/>
      <c r="E1013" s="21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2.75" hidden="1" customHeight="1">
      <c r="A1014" s="17"/>
      <c r="B1014" s="17"/>
      <c r="C1014" s="18"/>
      <c r="D1014" s="18"/>
      <c r="E1014" s="21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2.75" hidden="1" customHeight="1">
      <c r="A1015" s="17"/>
      <c r="B1015" s="17"/>
      <c r="C1015" s="18"/>
      <c r="D1015" s="18"/>
      <c r="E1015" s="21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2.75" hidden="1" customHeight="1">
      <c r="A1016" s="17"/>
      <c r="B1016" s="17"/>
      <c r="C1016" s="18"/>
      <c r="D1016" s="18"/>
      <c r="E1016" s="21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2.75" hidden="1" customHeight="1">
      <c r="A1017" s="17"/>
      <c r="B1017" s="17"/>
      <c r="C1017" s="18"/>
      <c r="D1017" s="18"/>
      <c r="E1017" s="21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2.75" hidden="1" customHeight="1">
      <c r="A1018" s="17"/>
      <c r="B1018" s="17"/>
      <c r="C1018" s="18"/>
      <c r="D1018" s="18"/>
      <c r="E1018" s="21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2.75" hidden="1" customHeight="1">
      <c r="A1019" s="17"/>
      <c r="B1019" s="17"/>
      <c r="C1019" s="18"/>
      <c r="D1019" s="18"/>
      <c r="E1019" s="21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2.75" hidden="1" customHeight="1">
      <c r="A1020" s="17"/>
      <c r="B1020" s="17"/>
      <c r="C1020" s="18"/>
      <c r="D1020" s="18"/>
      <c r="E1020" s="21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2.75" hidden="1" customHeight="1">
      <c r="A1021" s="17"/>
      <c r="B1021" s="17"/>
      <c r="C1021" s="18"/>
      <c r="D1021" s="18"/>
      <c r="E1021" s="21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2.75" hidden="1" customHeight="1">
      <c r="A1022" s="17"/>
      <c r="B1022" s="17"/>
      <c r="C1022" s="18"/>
      <c r="D1022" s="18"/>
      <c r="E1022" s="21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2.75" hidden="1" customHeight="1">
      <c r="A1023" s="17"/>
      <c r="B1023" s="17"/>
      <c r="C1023" s="18"/>
      <c r="D1023" s="18"/>
      <c r="E1023" s="21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</row>
    <row r="1024" spans="1:25" ht="12.75" hidden="1" customHeight="1">
      <c r="A1024" s="17"/>
      <c r="B1024" s="17"/>
      <c r="C1024" s="18"/>
      <c r="D1024" s="18"/>
      <c r="E1024" s="21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</row>
    <row r="1025" spans="1:25" ht="12.75" hidden="1" customHeight="1">
      <c r="A1025" s="17"/>
      <c r="B1025" s="17"/>
      <c r="C1025" s="18"/>
      <c r="D1025" s="18"/>
      <c r="E1025" s="21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</row>
    <row r="1026" spans="1:25" ht="12.75" hidden="1" customHeight="1">
      <c r="A1026" s="17"/>
      <c r="B1026" s="17"/>
      <c r="C1026" s="18"/>
      <c r="D1026" s="18"/>
      <c r="E1026" s="21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</row>
    <row r="1027" spans="1:25" ht="12.75" hidden="1" customHeight="1">
      <c r="A1027" s="17"/>
      <c r="B1027" s="17"/>
      <c r="C1027" s="18"/>
      <c r="D1027" s="18"/>
      <c r="E1027" s="21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</row>
    <row r="1028" spans="1:25" ht="12.75" hidden="1" customHeight="1">
      <c r="A1028" s="17"/>
      <c r="B1028" s="17"/>
      <c r="C1028" s="18"/>
      <c r="D1028" s="18"/>
      <c r="E1028" s="21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</row>
    <row r="1029" spans="1:25" ht="12.75" hidden="1" customHeight="1">
      <c r="A1029" s="17"/>
      <c r="B1029" s="17"/>
      <c r="C1029" s="18"/>
      <c r="D1029" s="18"/>
      <c r="E1029" s="21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</row>
    <row r="1030" spans="1:25" ht="12.75" hidden="1" customHeight="1">
      <c r="A1030" s="17"/>
      <c r="B1030" s="17"/>
      <c r="C1030" s="18"/>
      <c r="D1030" s="18"/>
      <c r="E1030" s="21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</row>
    <row r="1031" spans="1:25" ht="12.75" hidden="1" customHeight="1">
      <c r="A1031" s="17"/>
      <c r="B1031" s="17"/>
      <c r="C1031" s="18"/>
      <c r="D1031" s="18"/>
      <c r="E1031" s="21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</row>
    <row r="1032" spans="1:25" ht="12.75" hidden="1" customHeight="1">
      <c r="A1032" s="17"/>
      <c r="B1032" s="17"/>
      <c r="C1032" s="18"/>
      <c r="D1032" s="18"/>
      <c r="E1032" s="21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</row>
    <row r="1033" spans="1:25" ht="12.75" hidden="1" customHeight="1">
      <c r="A1033" s="17"/>
      <c r="B1033" s="17"/>
      <c r="C1033" s="18"/>
      <c r="D1033" s="18"/>
      <c r="E1033" s="21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</row>
    <row r="1034" spans="1:25" ht="12.75" hidden="1" customHeight="1">
      <c r="A1034" s="17"/>
      <c r="B1034" s="17"/>
      <c r="C1034" s="18"/>
      <c r="D1034" s="18"/>
      <c r="E1034" s="21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</row>
    <row r="1035" spans="1:25" ht="12.75" hidden="1" customHeight="1">
      <c r="A1035" s="17"/>
      <c r="B1035" s="17"/>
      <c r="C1035" s="18"/>
      <c r="D1035" s="18"/>
      <c r="E1035" s="21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</row>
    <row r="1036" spans="1:25" ht="12.75" hidden="1" customHeight="1">
      <c r="A1036" s="17"/>
      <c r="B1036" s="17"/>
      <c r="C1036" s="18"/>
      <c r="D1036" s="18"/>
      <c r="E1036" s="21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</row>
    <row r="1037" spans="1:25" ht="12.75" hidden="1" customHeight="1">
      <c r="A1037" s="17"/>
      <c r="B1037" s="17"/>
      <c r="C1037" s="18"/>
      <c r="D1037" s="18"/>
      <c r="E1037" s="21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</row>
    <row r="1038" spans="1:25" ht="12.75" hidden="1" customHeight="1">
      <c r="A1038" s="17"/>
      <c r="B1038" s="17"/>
      <c r="C1038" s="18"/>
      <c r="D1038" s="18"/>
      <c r="E1038" s="21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</row>
    <row r="1039" spans="1:25" ht="12.75" hidden="1" customHeight="1">
      <c r="A1039" s="17"/>
      <c r="B1039" s="17"/>
      <c r="C1039" s="18"/>
      <c r="D1039" s="18"/>
      <c r="E1039" s="21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</row>
    <row r="1040" spans="1:25" ht="12.75" hidden="1" customHeight="1">
      <c r="A1040" s="17"/>
      <c r="B1040" s="17"/>
      <c r="C1040" s="18"/>
      <c r="D1040" s="18"/>
      <c r="E1040" s="21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</row>
    <row r="1041" spans="1:25" ht="12.75" hidden="1" customHeight="1">
      <c r="A1041" s="17"/>
      <c r="B1041" s="17"/>
      <c r="C1041" s="18"/>
      <c r="D1041" s="18"/>
      <c r="E1041" s="21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</row>
    <row r="1042" spans="1:25" ht="12.75" hidden="1" customHeight="1">
      <c r="A1042" s="17"/>
      <c r="B1042" s="17"/>
      <c r="C1042" s="18"/>
      <c r="D1042" s="18"/>
      <c r="E1042" s="21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</row>
    <row r="1043" spans="1:25" ht="12.75" hidden="1" customHeight="1">
      <c r="A1043" s="17"/>
      <c r="B1043" s="17"/>
      <c r="C1043" s="18"/>
      <c r="D1043" s="18"/>
      <c r="E1043" s="21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</row>
    <row r="1044" spans="1:25" ht="12.75" hidden="1" customHeight="1">
      <c r="A1044" s="17"/>
      <c r="B1044" s="17"/>
      <c r="C1044" s="18"/>
      <c r="D1044" s="18"/>
      <c r="E1044" s="21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</row>
    <row r="1045" spans="1:25" ht="12.75" hidden="1" customHeight="1">
      <c r="A1045" s="17"/>
      <c r="B1045" s="17"/>
      <c r="C1045" s="18"/>
      <c r="D1045" s="18"/>
      <c r="E1045" s="21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</row>
    <row r="1046" spans="1:25" ht="12.75" hidden="1" customHeight="1">
      <c r="A1046" s="17"/>
      <c r="B1046" s="17"/>
      <c r="C1046" s="18"/>
      <c r="D1046" s="18"/>
      <c r="E1046" s="21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</row>
    <row r="1047" spans="1:25" ht="12.75" hidden="1" customHeight="1">
      <c r="A1047" s="17"/>
      <c r="B1047" s="17"/>
      <c r="C1047" s="18"/>
      <c r="D1047" s="18"/>
      <c r="E1047" s="21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</row>
    <row r="1048" spans="1:25" ht="12.75" hidden="1" customHeight="1">
      <c r="A1048" s="17"/>
      <c r="B1048" s="17"/>
      <c r="C1048" s="18"/>
      <c r="D1048" s="18"/>
      <c r="E1048" s="21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</row>
    <row r="1049" spans="1:25" ht="12.75" hidden="1" customHeight="1">
      <c r="A1049" s="17"/>
      <c r="B1049" s="17"/>
      <c r="C1049" s="18"/>
      <c r="D1049" s="18"/>
      <c r="E1049" s="21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</row>
    <row r="1050" spans="1:25" ht="12.75" hidden="1" customHeight="1">
      <c r="A1050" s="17"/>
      <c r="B1050" s="17"/>
      <c r="C1050" s="18"/>
      <c r="D1050" s="18"/>
      <c r="E1050" s="21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</row>
    <row r="1051" spans="1:25" ht="12.75" hidden="1" customHeight="1">
      <c r="A1051" s="17"/>
      <c r="B1051" s="17"/>
      <c r="C1051" s="18"/>
      <c r="D1051" s="18"/>
      <c r="E1051" s="21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</row>
    <row r="1052" spans="1:25" ht="12.75" hidden="1" customHeight="1">
      <c r="A1052" s="17"/>
      <c r="B1052" s="17"/>
      <c r="C1052" s="18"/>
      <c r="D1052" s="18"/>
      <c r="E1052" s="21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</row>
    <row r="1053" spans="1:25" ht="12.75" hidden="1" customHeight="1">
      <c r="A1053" s="17"/>
      <c r="B1053" s="17"/>
      <c r="C1053" s="18"/>
      <c r="D1053" s="18"/>
      <c r="E1053" s="21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</row>
    <row r="1054" spans="1:25" ht="12.75" hidden="1" customHeight="1">
      <c r="A1054" s="17"/>
      <c r="B1054" s="17"/>
      <c r="C1054" s="18"/>
      <c r="D1054" s="18"/>
      <c r="E1054" s="21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</row>
    <row r="1055" spans="1:25" ht="12.75" hidden="1" customHeight="1">
      <c r="A1055" s="17"/>
      <c r="B1055" s="17"/>
      <c r="C1055" s="18"/>
      <c r="D1055" s="18"/>
      <c r="E1055" s="21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</row>
    <row r="1056" spans="1:25" ht="12.75" hidden="1" customHeight="1">
      <c r="A1056" s="17"/>
      <c r="B1056" s="17"/>
      <c r="C1056" s="18"/>
      <c r="D1056" s="18"/>
      <c r="E1056" s="21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</row>
    <row r="1057" spans="1:25" ht="12.75" hidden="1" customHeight="1">
      <c r="A1057" s="17"/>
      <c r="B1057" s="17"/>
      <c r="C1057" s="18"/>
      <c r="D1057" s="18"/>
      <c r="E1057" s="21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</row>
    <row r="1058" spans="1:25" ht="12.75" hidden="1" customHeight="1">
      <c r="A1058" s="17"/>
      <c r="B1058" s="17"/>
      <c r="C1058" s="18"/>
      <c r="D1058" s="18"/>
      <c r="E1058" s="21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</row>
    <row r="1059" spans="1:25" ht="12.75" hidden="1" customHeight="1">
      <c r="A1059" s="17"/>
      <c r="B1059" s="17"/>
      <c r="C1059" s="18"/>
      <c r="D1059" s="18"/>
      <c r="E1059" s="21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</row>
  </sheetData>
  <autoFilter ref="A9:G275" xr:uid="{00000000-0009-0000-0000-000000000000}"/>
  <mergeCells count="4">
    <mergeCell ref="E2:E3"/>
    <mergeCell ref="D2:D3"/>
    <mergeCell ref="A1:G1"/>
    <mergeCell ref="F2:G2"/>
  </mergeCells>
  <conditionalFormatting sqref="G201:Y202">
    <cfRule type="notContainsBlanks" dxfId="0" priority="1">
      <formula>LEN(TRIM(G201))&gt;0</formula>
    </cfRule>
  </conditionalFormatting>
  <pageMargins left="0.7" right="0.7" top="0.75" bottom="0.75" header="0.3" footer="0.3"/>
  <pageSetup scale="53" fitToHeight="0" orientation="portrait" r:id="rId1"/>
  <ignoredErrors>
    <ignoredError sqref="D138 D1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1"/>
  <sheetViews>
    <sheetView workbookViewId="0"/>
  </sheetViews>
  <sheetFormatPr defaultColWidth="15.140625" defaultRowHeight="15" customHeight="1"/>
  <sheetData>
    <row r="1" spans="1:6" ht="15" customHeight="1">
      <c r="A1" s="1" t="s">
        <v>0</v>
      </c>
      <c r="B1" s="2"/>
      <c r="F1" s="3">
        <v>11</v>
      </c>
    </row>
    <row r="2" spans="1:6" ht="15" customHeight="1">
      <c r="A2" s="4" t="s">
        <v>1</v>
      </c>
      <c r="B2" s="2"/>
      <c r="F2" s="3">
        <v>11</v>
      </c>
    </row>
    <row r="3" spans="1:6" ht="15" customHeight="1">
      <c r="A3" s="4" t="s">
        <v>2</v>
      </c>
      <c r="B3" s="2"/>
      <c r="F3" s="3">
        <v>11</v>
      </c>
    </row>
    <row r="4" spans="1:6" ht="15" customHeight="1">
      <c r="A4" s="4" t="s">
        <v>3</v>
      </c>
      <c r="B4" s="2"/>
      <c r="F4" s="5">
        <v>10</v>
      </c>
    </row>
    <row r="5" spans="1:6" ht="15" customHeight="1">
      <c r="A5" s="4" t="s">
        <v>4</v>
      </c>
      <c r="B5" s="6"/>
      <c r="F5" s="7">
        <v>10</v>
      </c>
    </row>
    <row r="6" spans="1:6" ht="15" customHeight="1">
      <c r="A6" s="4" t="s">
        <v>7</v>
      </c>
      <c r="B6" s="2"/>
      <c r="F6" s="7">
        <v>10</v>
      </c>
    </row>
    <row r="7" spans="1:6" ht="15" customHeight="1">
      <c r="A7" s="4" t="s">
        <v>8</v>
      </c>
      <c r="B7" s="2"/>
      <c r="F7" s="7">
        <v>10</v>
      </c>
    </row>
    <row r="8" spans="1:6" ht="15" customHeight="1">
      <c r="A8" s="8"/>
      <c r="B8" s="8"/>
      <c r="F8" s="7">
        <v>10</v>
      </c>
    </row>
    <row r="9" spans="1:6" ht="15" customHeight="1">
      <c r="A9" s="8"/>
      <c r="B9" s="8"/>
      <c r="F9" s="9">
        <v>10</v>
      </c>
    </row>
    <row r="10" spans="1:6" ht="15" customHeight="1">
      <c r="A10" s="4"/>
      <c r="B10" s="2"/>
      <c r="F10" s="3">
        <v>10</v>
      </c>
    </row>
    <row r="11" spans="1:6" ht="15" customHeight="1">
      <c r="A11" s="4"/>
      <c r="B11" s="2"/>
      <c r="F11" s="3">
        <v>10</v>
      </c>
    </row>
    <row r="12" spans="1:6" ht="15" customHeight="1">
      <c r="A12" s="4"/>
      <c r="B12" s="2"/>
      <c r="F12" s="3">
        <v>10</v>
      </c>
    </row>
    <row r="13" spans="1:6" ht="15" customHeight="1">
      <c r="A13" s="4"/>
      <c r="B13" s="2"/>
      <c r="F13" s="3">
        <v>10</v>
      </c>
    </row>
    <row r="14" spans="1:6" ht="15" customHeight="1">
      <c r="A14" s="4"/>
      <c r="B14" s="2"/>
      <c r="F14" s="3">
        <v>10</v>
      </c>
    </row>
    <row r="15" spans="1:6" ht="15" customHeight="1">
      <c r="B15" s="2"/>
      <c r="F15" s="3">
        <v>10</v>
      </c>
    </row>
    <row r="16" spans="1:6" ht="15" customHeight="1">
      <c r="A16" s="1"/>
      <c r="B16" s="2"/>
      <c r="F16" s="3">
        <v>10</v>
      </c>
    </row>
    <row r="17" spans="1:6" ht="15" customHeight="1">
      <c r="A17" s="1"/>
      <c r="B17" s="2"/>
      <c r="F17" s="7">
        <v>10</v>
      </c>
    </row>
    <row r="18" spans="1:6" ht="15" customHeight="1">
      <c r="A18" s="1" t="s">
        <v>9</v>
      </c>
      <c r="B18" s="2"/>
      <c r="F18" s="7">
        <v>9</v>
      </c>
    </row>
    <row r="19" spans="1:6" ht="15" customHeight="1">
      <c r="A19" s="4" t="s">
        <v>10</v>
      </c>
      <c r="B19" s="2"/>
      <c r="F19" s="7">
        <v>9</v>
      </c>
    </row>
    <row r="20" spans="1:6" ht="15" customHeight="1">
      <c r="A20" s="4" t="s">
        <v>12</v>
      </c>
      <c r="B20" s="2"/>
      <c r="F20" s="10">
        <v>9</v>
      </c>
    </row>
    <row r="21" spans="1:6" ht="15" customHeight="1">
      <c r="A21" s="2" t="s">
        <v>13</v>
      </c>
      <c r="B21" s="2"/>
      <c r="F21" s="7">
        <v>9</v>
      </c>
    </row>
    <row r="22" spans="1:6" ht="15" customHeight="1">
      <c r="A22" s="2" t="s">
        <v>14</v>
      </c>
      <c r="B22" s="2"/>
      <c r="F22" s="3">
        <v>9</v>
      </c>
    </row>
    <row r="23" spans="1:6" ht="15" customHeight="1">
      <c r="A23" s="4" t="s">
        <v>15</v>
      </c>
      <c r="B23" s="2"/>
      <c r="F23" s="3">
        <v>9</v>
      </c>
    </row>
    <row r="24" spans="1:6" ht="15" customHeight="1">
      <c r="A24" s="4" t="s">
        <v>16</v>
      </c>
      <c r="B24" s="6"/>
      <c r="F24" s="3">
        <v>9</v>
      </c>
    </row>
    <row r="25" spans="1:6" ht="15" customHeight="1">
      <c r="A25" s="4" t="s">
        <v>17</v>
      </c>
      <c r="B25" s="2"/>
      <c r="F25" s="5">
        <v>9</v>
      </c>
    </row>
    <row r="26" spans="1:6" ht="15" customHeight="1">
      <c r="A26" s="4" t="s">
        <v>18</v>
      </c>
      <c r="B26" s="2"/>
      <c r="F26" s="5">
        <v>9</v>
      </c>
    </row>
    <row r="27" spans="1:6" ht="15" customHeight="1">
      <c r="A27" s="4" t="s">
        <v>19</v>
      </c>
      <c r="F27" s="7">
        <v>9</v>
      </c>
    </row>
    <row r="28" spans="1:6" ht="15" customHeight="1">
      <c r="A28" s="4" t="s">
        <v>20</v>
      </c>
      <c r="B28" s="2"/>
      <c r="F28" s="7">
        <v>9</v>
      </c>
    </row>
    <row r="29" spans="1:6" ht="15" customHeight="1">
      <c r="A29" s="4" t="s">
        <v>21</v>
      </c>
      <c r="B29" s="2"/>
      <c r="F29" s="7">
        <v>9</v>
      </c>
    </row>
    <row r="30" spans="1:6" ht="15" customHeight="1">
      <c r="A30" s="4" t="s">
        <v>22</v>
      </c>
      <c r="B30" s="2"/>
      <c r="F30" s="7">
        <v>8</v>
      </c>
    </row>
    <row r="31" spans="1:6" ht="15" customHeight="1">
      <c r="F31" s="7">
        <v>8</v>
      </c>
    </row>
    <row r="32" spans="1:6" ht="15" customHeight="1">
      <c r="F32" s="7">
        <v>8</v>
      </c>
    </row>
    <row r="33" spans="6:6" ht="15" customHeight="1">
      <c r="F33" s="7">
        <v>8</v>
      </c>
    </row>
    <row r="34" spans="6:6" ht="15" customHeight="1">
      <c r="F34" s="7">
        <v>8</v>
      </c>
    </row>
    <row r="35" spans="6:6" ht="15" customHeight="1">
      <c r="F35" s="7">
        <v>8</v>
      </c>
    </row>
    <row r="36" spans="6:6" ht="15" customHeight="1">
      <c r="F36" s="7">
        <v>8</v>
      </c>
    </row>
    <row r="37" spans="6:6" ht="15" customHeight="1">
      <c r="F37" s="9">
        <v>8</v>
      </c>
    </row>
    <row r="38" spans="6:6">
      <c r="F38" s="7">
        <v>8</v>
      </c>
    </row>
    <row r="39" spans="6:6">
      <c r="F39" s="7">
        <v>8</v>
      </c>
    </row>
    <row r="40" spans="6:6">
      <c r="F40" s="7">
        <v>8</v>
      </c>
    </row>
    <row r="41" spans="6:6">
      <c r="F41" s="7">
        <v>8</v>
      </c>
    </row>
    <row r="42" spans="6:6">
      <c r="F42" s="7">
        <v>8</v>
      </c>
    </row>
    <row r="43" spans="6:6">
      <c r="F43" s="3">
        <v>8</v>
      </c>
    </row>
    <row r="44" spans="6:6">
      <c r="F44" s="3">
        <v>8</v>
      </c>
    </row>
    <row r="45" spans="6:6">
      <c r="F45" s="5">
        <v>8</v>
      </c>
    </row>
    <row r="46" spans="6:6">
      <c r="F46" s="7">
        <v>8</v>
      </c>
    </row>
    <row r="47" spans="6:6">
      <c r="F47" s="7">
        <v>8</v>
      </c>
    </row>
    <row r="48" spans="6:6">
      <c r="F48" s="3">
        <v>8</v>
      </c>
    </row>
    <row r="49" spans="6:6">
      <c r="F49" s="3">
        <v>8</v>
      </c>
    </row>
    <row r="50" spans="6:6">
      <c r="F50" s="3">
        <v>8</v>
      </c>
    </row>
    <row r="51" spans="6:6">
      <c r="F51" s="3">
        <v>8</v>
      </c>
    </row>
    <row r="52" spans="6:6">
      <c r="F52" s="10">
        <v>8</v>
      </c>
    </row>
    <row r="53" spans="6:6">
      <c r="F53" s="9">
        <v>8</v>
      </c>
    </row>
    <row r="54" spans="6:6">
      <c r="F54" s="3">
        <v>8</v>
      </c>
    </row>
    <row r="55" spans="6:6">
      <c r="F55" s="3">
        <v>8</v>
      </c>
    </row>
    <row r="56" spans="6:6">
      <c r="F56" s="7">
        <v>7</v>
      </c>
    </row>
    <row r="57" spans="6:6">
      <c r="F57" s="7">
        <v>7</v>
      </c>
    </row>
    <row r="58" spans="6:6">
      <c r="F58" s="7">
        <v>7</v>
      </c>
    </row>
    <row r="59" spans="6:6">
      <c r="F59" s="5">
        <v>7</v>
      </c>
    </row>
    <row r="60" spans="6:6">
      <c r="F60" s="7">
        <v>7</v>
      </c>
    </row>
    <row r="61" spans="6:6">
      <c r="F61" s="7">
        <v>7</v>
      </c>
    </row>
    <row r="62" spans="6:6">
      <c r="F62" s="7">
        <v>7</v>
      </c>
    </row>
    <row r="63" spans="6:6">
      <c r="F63" s="7">
        <v>7</v>
      </c>
    </row>
    <row r="64" spans="6:6">
      <c r="F64" s="7">
        <v>7</v>
      </c>
    </row>
    <row r="65" spans="6:6">
      <c r="F65" s="7">
        <v>7</v>
      </c>
    </row>
    <row r="66" spans="6:6">
      <c r="F66" s="7">
        <v>7</v>
      </c>
    </row>
    <row r="67" spans="6:6">
      <c r="F67" s="7">
        <v>7</v>
      </c>
    </row>
    <row r="68" spans="6:6">
      <c r="F68" s="7">
        <v>7</v>
      </c>
    </row>
    <row r="69" spans="6:6">
      <c r="F69" s="7">
        <v>7</v>
      </c>
    </row>
    <row r="70" spans="6:6">
      <c r="F70" s="7">
        <v>7</v>
      </c>
    </row>
    <row r="71" spans="6:6">
      <c r="F71" s="10">
        <v>7</v>
      </c>
    </row>
    <row r="72" spans="6:6">
      <c r="F72" s="7">
        <v>7</v>
      </c>
    </row>
    <row r="73" spans="6:6">
      <c r="F73" s="7">
        <v>7</v>
      </c>
    </row>
    <row r="74" spans="6:6">
      <c r="F74" s="7">
        <v>7</v>
      </c>
    </row>
    <row r="75" spans="6:6">
      <c r="F75" s="7">
        <v>7</v>
      </c>
    </row>
    <row r="76" spans="6:6">
      <c r="F76" s="7">
        <v>6</v>
      </c>
    </row>
    <row r="77" spans="6:6">
      <c r="F77" s="7">
        <v>6</v>
      </c>
    </row>
    <row r="78" spans="6:6">
      <c r="F78" s="7">
        <v>6</v>
      </c>
    </row>
    <row r="79" spans="6:6">
      <c r="F79" s="7">
        <v>6</v>
      </c>
    </row>
    <row r="80" spans="6:6">
      <c r="F80" s="7">
        <v>6</v>
      </c>
    </row>
    <row r="81" spans="6:6">
      <c r="F81" s="7">
        <v>6</v>
      </c>
    </row>
    <row r="82" spans="6:6">
      <c r="F82" s="7">
        <v>6</v>
      </c>
    </row>
    <row r="83" spans="6:6">
      <c r="F83" s="7">
        <v>6</v>
      </c>
    </row>
    <row r="84" spans="6:6">
      <c r="F84" s="7">
        <v>6</v>
      </c>
    </row>
    <row r="85" spans="6:6">
      <c r="F85" s="7">
        <v>6</v>
      </c>
    </row>
    <row r="86" spans="6:6">
      <c r="F86" s="7">
        <v>6</v>
      </c>
    </row>
    <row r="87" spans="6:6">
      <c r="F87" s="7">
        <v>6</v>
      </c>
    </row>
    <row r="88" spans="6:6">
      <c r="F88" s="7">
        <v>6</v>
      </c>
    </row>
    <row r="89" spans="6:6">
      <c r="F89" s="7">
        <v>6</v>
      </c>
    </row>
    <row r="90" spans="6:6">
      <c r="F90" s="7">
        <v>6</v>
      </c>
    </row>
    <row r="91" spans="6:6">
      <c r="F91" s="7">
        <v>6</v>
      </c>
    </row>
    <row r="92" spans="6:6">
      <c r="F92" s="5">
        <v>6</v>
      </c>
    </row>
    <row r="93" spans="6:6">
      <c r="F93" s="7">
        <v>6</v>
      </c>
    </row>
    <row r="94" spans="6:6">
      <c r="F94" s="7">
        <v>6</v>
      </c>
    </row>
    <row r="95" spans="6:6">
      <c r="F95" s="7">
        <v>5</v>
      </c>
    </row>
    <row r="96" spans="6:6">
      <c r="F96" s="7">
        <v>5</v>
      </c>
    </row>
    <row r="97" spans="6:6">
      <c r="F97" s="7">
        <v>5</v>
      </c>
    </row>
    <row r="98" spans="6:6">
      <c r="F98" s="5">
        <v>5</v>
      </c>
    </row>
    <row r="99" spans="6:6">
      <c r="F99" s="5">
        <v>5</v>
      </c>
    </row>
    <row r="100" spans="6:6">
      <c r="F100" s="7">
        <v>5</v>
      </c>
    </row>
    <row r="101" spans="6:6">
      <c r="F101" s="7">
        <v>5</v>
      </c>
    </row>
    <row r="102" spans="6:6">
      <c r="F102" s="7">
        <v>5</v>
      </c>
    </row>
    <row r="103" spans="6:6">
      <c r="F103" s="7">
        <v>5</v>
      </c>
    </row>
    <row r="104" spans="6:6">
      <c r="F104" s="11" t="s">
        <v>25</v>
      </c>
    </row>
    <row r="105" spans="6:6">
      <c r="F105" s="7">
        <v>5</v>
      </c>
    </row>
    <row r="106" spans="6:6">
      <c r="F106" s="7">
        <v>5</v>
      </c>
    </row>
    <row r="107" spans="6:6">
      <c r="F107" s="7">
        <v>5</v>
      </c>
    </row>
    <row r="108" spans="6:6">
      <c r="F108" s="7">
        <v>5</v>
      </c>
    </row>
    <row r="109" spans="6:6">
      <c r="F109" s="7">
        <v>5</v>
      </c>
    </row>
    <row r="110" spans="6:6">
      <c r="F110" s="7">
        <v>5</v>
      </c>
    </row>
    <row r="111" spans="6:6">
      <c r="F111" s="7">
        <v>5</v>
      </c>
    </row>
    <row r="112" spans="6:6">
      <c r="F112" s="7">
        <v>5</v>
      </c>
    </row>
    <row r="113" spans="6:6">
      <c r="F113" s="7">
        <v>5</v>
      </c>
    </row>
    <row r="114" spans="6:6">
      <c r="F114" s="7">
        <v>5</v>
      </c>
    </row>
    <row r="115" spans="6:6">
      <c r="F115" s="7">
        <v>5</v>
      </c>
    </row>
    <row r="116" spans="6:6">
      <c r="F116" s="7">
        <v>5</v>
      </c>
    </row>
    <row r="117" spans="6:6">
      <c r="F117" s="7">
        <v>5</v>
      </c>
    </row>
    <row r="118" spans="6:6">
      <c r="F118" s="7">
        <v>5</v>
      </c>
    </row>
    <row r="119" spans="6:6">
      <c r="F119" s="7">
        <v>5</v>
      </c>
    </row>
    <row r="120" spans="6:6">
      <c r="F120" s="7">
        <v>5</v>
      </c>
    </row>
    <row r="121" spans="6:6">
      <c r="F121" s="10">
        <v>5</v>
      </c>
    </row>
    <row r="122" spans="6:6">
      <c r="F122" s="7">
        <v>5</v>
      </c>
    </row>
    <row r="123" spans="6:6">
      <c r="F123" s="7">
        <v>5</v>
      </c>
    </row>
    <row r="124" spans="6:6">
      <c r="F124" s="3">
        <v>5</v>
      </c>
    </row>
    <row r="125" spans="6:6">
      <c r="F125" s="3">
        <v>5</v>
      </c>
    </row>
    <row r="126" spans="6:6">
      <c r="F126" s="3">
        <v>5</v>
      </c>
    </row>
    <row r="127" spans="6:6">
      <c r="F127" s="3">
        <v>5</v>
      </c>
    </row>
    <row r="128" spans="6:6">
      <c r="F128" s="11" t="s">
        <v>29</v>
      </c>
    </row>
    <row r="129" spans="6:6">
      <c r="F129" s="7">
        <v>4</v>
      </c>
    </row>
    <row r="130" spans="6:6">
      <c r="F130" s="7">
        <v>4</v>
      </c>
    </row>
    <row r="131" spans="6:6">
      <c r="F131" s="7">
        <v>4</v>
      </c>
    </row>
    <row r="132" spans="6:6">
      <c r="F132" s="7">
        <v>4</v>
      </c>
    </row>
    <row r="133" spans="6:6">
      <c r="F133" s="7">
        <v>4</v>
      </c>
    </row>
    <row r="134" spans="6:6">
      <c r="F134" s="7">
        <v>4</v>
      </c>
    </row>
    <row r="135" spans="6:6">
      <c r="F135" s="7">
        <v>4</v>
      </c>
    </row>
    <row r="136" spans="6:6">
      <c r="F136" s="7">
        <v>4</v>
      </c>
    </row>
    <row r="137" spans="6:6">
      <c r="F137" s="7">
        <v>4</v>
      </c>
    </row>
    <row r="138" spans="6:6">
      <c r="F138" s="7">
        <v>4</v>
      </c>
    </row>
    <row r="139" spans="6:6">
      <c r="F139" s="7">
        <v>4</v>
      </c>
    </row>
    <row r="140" spans="6:6">
      <c r="F140" s="7">
        <v>4</v>
      </c>
    </row>
    <row r="141" spans="6:6">
      <c r="F141" s="7">
        <v>4</v>
      </c>
    </row>
    <row r="142" spans="6:6">
      <c r="F142" s="7">
        <v>4</v>
      </c>
    </row>
    <row r="143" spans="6:6">
      <c r="F143" s="7">
        <v>4</v>
      </c>
    </row>
    <row r="144" spans="6:6">
      <c r="F144" s="7">
        <v>4</v>
      </c>
    </row>
    <row r="145" spans="6:6">
      <c r="F145" s="7">
        <v>4</v>
      </c>
    </row>
    <row r="146" spans="6:6">
      <c r="F146" s="7">
        <v>4</v>
      </c>
    </row>
    <row r="147" spans="6:6">
      <c r="F147" s="7">
        <v>4</v>
      </c>
    </row>
    <row r="148" spans="6:6">
      <c r="F148" s="7">
        <v>4</v>
      </c>
    </row>
    <row r="149" spans="6:6">
      <c r="F149" s="7">
        <v>4</v>
      </c>
    </row>
    <row r="150" spans="6:6">
      <c r="F150" s="7">
        <v>4</v>
      </c>
    </row>
    <row r="151" spans="6:6">
      <c r="F151" s="7">
        <v>4</v>
      </c>
    </row>
    <row r="152" spans="6:6">
      <c r="F152" s="7">
        <v>4</v>
      </c>
    </row>
    <row r="153" spans="6:6">
      <c r="F153" s="7">
        <v>4</v>
      </c>
    </row>
    <row r="154" spans="6:6">
      <c r="F154" s="7">
        <v>3</v>
      </c>
    </row>
    <row r="155" spans="6:6">
      <c r="F155" s="7">
        <v>3</v>
      </c>
    </row>
    <row r="156" spans="6:6">
      <c r="F156" s="7">
        <v>3</v>
      </c>
    </row>
    <row r="157" spans="6:6">
      <c r="F157" s="7">
        <v>3</v>
      </c>
    </row>
    <row r="158" spans="6:6">
      <c r="F158" s="7">
        <v>3</v>
      </c>
    </row>
    <row r="159" spans="6:6">
      <c r="F159" s="11" t="s">
        <v>35</v>
      </c>
    </row>
    <row r="160" spans="6:6">
      <c r="F160" s="7">
        <v>3</v>
      </c>
    </row>
    <row r="161" spans="6:6">
      <c r="F161" s="7">
        <v>3</v>
      </c>
    </row>
    <row r="162" spans="6:6">
      <c r="F162" s="7">
        <v>3</v>
      </c>
    </row>
    <row r="163" spans="6:6">
      <c r="F163" s="3">
        <v>3</v>
      </c>
    </row>
    <row r="164" spans="6:6">
      <c r="F164" s="7">
        <v>3</v>
      </c>
    </row>
    <row r="165" spans="6:6">
      <c r="F165" s="3">
        <v>3</v>
      </c>
    </row>
    <row r="166" spans="6:6">
      <c r="F166" s="7">
        <v>3</v>
      </c>
    </row>
    <row r="167" spans="6:6">
      <c r="F167" s="3">
        <v>3</v>
      </c>
    </row>
    <row r="168" spans="6:6">
      <c r="F168" s="3">
        <v>3</v>
      </c>
    </row>
    <row r="169" spans="6:6">
      <c r="F169" s="3">
        <v>3</v>
      </c>
    </row>
    <row r="170" spans="6:6">
      <c r="F170" s="3">
        <v>3</v>
      </c>
    </row>
    <row r="171" spans="6:6">
      <c r="F171" s="3">
        <v>3</v>
      </c>
    </row>
    <row r="172" spans="6:6">
      <c r="F172" s="3">
        <v>3</v>
      </c>
    </row>
    <row r="173" spans="6:6">
      <c r="F173" s="3">
        <v>3</v>
      </c>
    </row>
    <row r="174" spans="6:6">
      <c r="F174" s="7">
        <v>3</v>
      </c>
    </row>
    <row r="175" spans="6:6">
      <c r="F175" s="7">
        <v>3</v>
      </c>
    </row>
    <row r="176" spans="6:6">
      <c r="F176" s="7">
        <v>2</v>
      </c>
    </row>
    <row r="177" spans="6:6">
      <c r="F177" s="7">
        <v>2</v>
      </c>
    </row>
    <row r="178" spans="6:6">
      <c r="F178" s="12">
        <v>2</v>
      </c>
    </row>
    <row r="183" spans="6:6">
      <c r="F183" s="11" t="s">
        <v>36</v>
      </c>
    </row>
    <row r="184" spans="6:6">
      <c r="F184" s="7">
        <v>2</v>
      </c>
    </row>
    <row r="185" spans="6:6">
      <c r="F185" s="7">
        <v>2</v>
      </c>
    </row>
    <row r="186" spans="6:6">
      <c r="F186" s="7">
        <v>2</v>
      </c>
    </row>
    <row r="187" spans="6:6">
      <c r="F187" s="7">
        <v>1</v>
      </c>
    </row>
    <row r="188" spans="6:6">
      <c r="F188" s="7">
        <v>1</v>
      </c>
    </row>
    <row r="189" spans="6:6">
      <c r="F189" s="7">
        <v>1</v>
      </c>
    </row>
    <row r="190" spans="6:6">
      <c r="F190" s="7">
        <v>1</v>
      </c>
    </row>
    <row r="191" spans="6:6">
      <c r="F191" s="7">
        <v>1</v>
      </c>
    </row>
    <row r="192" spans="6:6">
      <c r="F192" s="7">
        <v>1</v>
      </c>
    </row>
    <row r="193" spans="6:6">
      <c r="F193" s="7">
        <v>1</v>
      </c>
    </row>
    <row r="194" spans="6:6">
      <c r="F194" s="7">
        <v>2</v>
      </c>
    </row>
    <row r="199" spans="6:6">
      <c r="F199" s="7">
        <v>2</v>
      </c>
    </row>
    <row r="200" spans="6:6">
      <c r="F200" s="7">
        <v>2</v>
      </c>
    </row>
    <row r="201" spans="6:6">
      <c r="F201" s="7">
        <v>2</v>
      </c>
    </row>
    <row r="202" spans="6:6">
      <c r="F202" s="7">
        <v>2</v>
      </c>
    </row>
    <row r="203" spans="6:6">
      <c r="F203" s="7">
        <v>2</v>
      </c>
    </row>
    <row r="204" spans="6:6">
      <c r="F204" s="7">
        <v>2</v>
      </c>
    </row>
    <row r="205" spans="6:6">
      <c r="F205" s="7">
        <v>2</v>
      </c>
    </row>
    <row r="206" spans="6:6">
      <c r="F206" s="7">
        <v>2</v>
      </c>
    </row>
    <row r="207" spans="6:6">
      <c r="F207" s="7">
        <v>2</v>
      </c>
    </row>
    <row r="208" spans="6:6">
      <c r="F208" s="7">
        <v>2</v>
      </c>
    </row>
    <row r="209" spans="6:6">
      <c r="F209" s="7">
        <v>2</v>
      </c>
    </row>
    <row r="210" spans="6:6">
      <c r="F210" s="7">
        <v>2</v>
      </c>
    </row>
    <row r="211" spans="6:6">
      <c r="F211" s="7">
        <v>2</v>
      </c>
    </row>
    <row r="212" spans="6:6">
      <c r="F212" s="7">
        <v>2</v>
      </c>
    </row>
    <row r="213" spans="6:6">
      <c r="F213" s="7">
        <v>2</v>
      </c>
    </row>
    <row r="215" spans="6:6">
      <c r="F215" s="7">
        <v>2</v>
      </c>
    </row>
    <row r="216" spans="6:6">
      <c r="F216" s="7">
        <v>2</v>
      </c>
    </row>
    <row r="217" spans="6:6">
      <c r="F217" s="5">
        <v>1</v>
      </c>
    </row>
    <row r="222" spans="6:6">
      <c r="F222" s="13">
        <v>0</v>
      </c>
    </row>
    <row r="223" spans="6:6">
      <c r="F223" s="13">
        <v>0</v>
      </c>
    </row>
    <row r="224" spans="6:6">
      <c r="F224" s="13">
        <v>0</v>
      </c>
    </row>
    <row r="225" spans="6:6">
      <c r="F225" s="13">
        <v>0</v>
      </c>
    </row>
    <row r="226" spans="6:6">
      <c r="F226" s="13">
        <v>0</v>
      </c>
    </row>
    <row r="227" spans="6:6">
      <c r="F227" s="13">
        <v>0</v>
      </c>
    </row>
    <row r="228" spans="6:6">
      <c r="F228" s="13">
        <v>0</v>
      </c>
    </row>
    <row r="229" spans="6:6">
      <c r="F229" s="13">
        <v>0</v>
      </c>
    </row>
    <row r="230" spans="6:6">
      <c r="F230" s="13">
        <v>0</v>
      </c>
    </row>
    <row r="231" spans="6:6">
      <c r="F231" s="13">
        <v>0</v>
      </c>
    </row>
    <row r="232" spans="6:6">
      <c r="F232" s="13">
        <v>0</v>
      </c>
    </row>
    <row r="233" spans="6:6">
      <c r="F233" s="13">
        <v>0</v>
      </c>
    </row>
    <row r="234" spans="6:6">
      <c r="F234" s="7">
        <v>0</v>
      </c>
    </row>
    <row r="235" spans="6:6">
      <c r="F235" s="7">
        <v>0</v>
      </c>
    </row>
    <row r="236" spans="6:6">
      <c r="F236" s="7">
        <v>0</v>
      </c>
    </row>
    <row r="237" spans="6:6">
      <c r="F237" s="7">
        <v>0</v>
      </c>
    </row>
    <row r="238" spans="6:6">
      <c r="F238" s="5">
        <v>0</v>
      </c>
    </row>
    <row r="239" spans="6:6">
      <c r="F239" s="5">
        <v>0</v>
      </c>
    </row>
    <row r="240" spans="6:6">
      <c r="F240" s="5">
        <v>0</v>
      </c>
    </row>
    <row r="241" spans="6:6">
      <c r="F241" s="5">
        <v>0</v>
      </c>
    </row>
    <row r="242" spans="6:6">
      <c r="F242" s="5">
        <v>0</v>
      </c>
    </row>
    <row r="243" spans="6:6">
      <c r="F243" s="5">
        <v>0</v>
      </c>
    </row>
    <row r="244" spans="6:6">
      <c r="F244" s="5">
        <v>0</v>
      </c>
    </row>
    <row r="245" spans="6:6">
      <c r="F245" s="5">
        <v>0</v>
      </c>
    </row>
    <row r="246" spans="6:6">
      <c r="F246" s="5">
        <v>0</v>
      </c>
    </row>
    <row r="247" spans="6:6">
      <c r="F247" s="5">
        <v>0</v>
      </c>
    </row>
    <row r="248" spans="6:6">
      <c r="F248" s="14">
        <v>0</v>
      </c>
    </row>
    <row r="249" spans="6:6">
      <c r="F249" s="5">
        <v>0</v>
      </c>
    </row>
    <row r="250" spans="6:6">
      <c r="F250" s="5">
        <v>0</v>
      </c>
    </row>
    <row r="251" spans="6:6">
      <c r="F251" s="5">
        <v>0</v>
      </c>
    </row>
    <row r="252" spans="6:6">
      <c r="F252" s="5">
        <v>0</v>
      </c>
    </row>
    <row r="253" spans="6:6">
      <c r="F253" s="5">
        <v>0</v>
      </c>
    </row>
    <row r="254" spans="6:6">
      <c r="F254" s="5">
        <v>0</v>
      </c>
    </row>
    <row r="255" spans="6:6">
      <c r="F255" s="5">
        <v>0</v>
      </c>
    </row>
    <row r="256" spans="6:6">
      <c r="F256" s="5">
        <v>0</v>
      </c>
    </row>
    <row r="257" spans="6:6">
      <c r="F257" s="5">
        <v>0</v>
      </c>
    </row>
    <row r="258" spans="6:6">
      <c r="F258" s="5">
        <v>0</v>
      </c>
    </row>
    <row r="259" spans="6:6">
      <c r="F259" s="5">
        <v>0</v>
      </c>
    </row>
    <row r="260" spans="6:6">
      <c r="F260" s="5">
        <v>0</v>
      </c>
    </row>
    <row r="261" spans="6:6">
      <c r="F261" s="5">
        <v>0</v>
      </c>
    </row>
    <row r="262" spans="6:6">
      <c r="F262" s="5">
        <v>0</v>
      </c>
    </row>
    <row r="263" spans="6:6">
      <c r="F263" s="5">
        <v>0</v>
      </c>
    </row>
    <row r="264" spans="6:6">
      <c r="F264" s="5">
        <v>0</v>
      </c>
    </row>
    <row r="265" spans="6:6">
      <c r="F265" s="5">
        <v>0</v>
      </c>
    </row>
    <row r="266" spans="6:6">
      <c r="F266" s="5">
        <v>0</v>
      </c>
    </row>
    <row r="267" spans="6:6">
      <c r="F267" s="5">
        <v>0</v>
      </c>
    </row>
    <row r="268" spans="6:6">
      <c r="F268" s="7">
        <v>-1</v>
      </c>
    </row>
    <row r="269" spans="6:6">
      <c r="F269" s="7">
        <v>-1</v>
      </c>
    </row>
    <row r="270" spans="6:6">
      <c r="F270" s="7">
        <v>-1</v>
      </c>
    </row>
    <row r="271" spans="6:6">
      <c r="F271" s="7">
        <v>-1</v>
      </c>
    </row>
    <row r="272" spans="6:6">
      <c r="F272" s="7">
        <v>-1</v>
      </c>
    </row>
    <row r="273" spans="6:6">
      <c r="F273" s="7">
        <v>-1</v>
      </c>
    </row>
    <row r="274" spans="6:6">
      <c r="F274" s="7">
        <v>-1</v>
      </c>
    </row>
    <row r="275" spans="6:6">
      <c r="F275" s="7">
        <v>-1</v>
      </c>
    </row>
    <row r="276" spans="6:6">
      <c r="F276" s="5">
        <v>-1</v>
      </c>
    </row>
    <row r="277" spans="6:6">
      <c r="F277" s="5">
        <v>-1</v>
      </c>
    </row>
    <row r="278" spans="6:6">
      <c r="F278" s="7">
        <v>-1</v>
      </c>
    </row>
    <row r="279" spans="6:6">
      <c r="F279" s="7">
        <v>-1</v>
      </c>
    </row>
    <row r="280" spans="6:6">
      <c r="F280" s="5">
        <v>-1</v>
      </c>
    </row>
    <row r="281" spans="6:6">
      <c r="F281" s="7">
        <v>-1</v>
      </c>
    </row>
    <row r="282" spans="6:6">
      <c r="F282" s="7">
        <v>-1</v>
      </c>
    </row>
    <row r="283" spans="6:6">
      <c r="F283" s="7">
        <v>-1</v>
      </c>
    </row>
    <row r="284" spans="6:6">
      <c r="F284" s="7">
        <v>-1</v>
      </c>
    </row>
    <row r="285" spans="6:6">
      <c r="F285" s="7">
        <v>-1</v>
      </c>
    </row>
    <row r="286" spans="6:6">
      <c r="F286" s="7">
        <v>-1</v>
      </c>
    </row>
    <row r="287" spans="6:6">
      <c r="F287" s="7">
        <v>-1</v>
      </c>
    </row>
    <row r="288" spans="6:6">
      <c r="F288" s="7">
        <v>-1</v>
      </c>
    </row>
    <row r="289" spans="6:6">
      <c r="F289" s="10">
        <v>-1</v>
      </c>
    </row>
    <row r="290" spans="6:6">
      <c r="F290" s="7">
        <v>-1</v>
      </c>
    </row>
    <row r="291" spans="6:6">
      <c r="F291" s="7">
        <v>-1</v>
      </c>
    </row>
    <row r="292" spans="6:6">
      <c r="F292" s="7">
        <v>-1</v>
      </c>
    </row>
    <row r="293" spans="6:6">
      <c r="F293" s="7">
        <v>-1</v>
      </c>
    </row>
    <row r="294" spans="6:6">
      <c r="F294" s="7">
        <v>-1</v>
      </c>
    </row>
    <row r="295" spans="6:6">
      <c r="F295" s="5">
        <v>-2</v>
      </c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Ward</dc:creator>
  <cp:lastModifiedBy>Kathleen Ward Vacanti</cp:lastModifiedBy>
  <cp:lastPrinted>2017-09-26T13:55:36Z</cp:lastPrinted>
  <dcterms:created xsi:type="dcterms:W3CDTF">2017-01-13T20:05:40Z</dcterms:created>
  <dcterms:modified xsi:type="dcterms:W3CDTF">2018-06-01T22:23:23Z</dcterms:modified>
</cp:coreProperties>
</file>